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 activeTab="2"/>
  </bookViews>
  <sheets>
    <sheet name="DASURECO" sheetId="2" r:id="rId1"/>
    <sheet name="DORECO" sheetId="3" r:id="rId2"/>
    <sheet name="NORDECO" sheetId="4" r:id="rId3"/>
  </sheets>
  <externalReferences>
    <externalReference r:id="rId4"/>
    <externalReference r:id="rId5"/>
    <externalReference r:id="rId6"/>
  </externalReferences>
  <definedNames>
    <definedName name="_xlnm.Print_Titles" localSheetId="0">DASURECO!$1:$12</definedName>
    <definedName name="_xlnm.Print_Titles" localSheetId="1">DORECO!$1:$12</definedName>
    <definedName name="_xlnm.Print_Titles" localSheetId="2">NORDECO!$1:$12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4" l="1"/>
  <c r="B97" i="4"/>
  <c r="B96" i="4"/>
  <c r="D96" i="4" s="1"/>
  <c r="E96" i="4" s="1"/>
  <c r="B95" i="4"/>
  <c r="D95" i="4" s="1"/>
  <c r="E95" i="4" s="1"/>
  <c r="B94" i="4"/>
  <c r="B93" i="4"/>
  <c r="D93" i="4" s="1"/>
  <c r="E93" i="4" s="1"/>
  <c r="B92" i="4"/>
  <c r="B91" i="4"/>
  <c r="D86" i="4"/>
  <c r="E86" i="4" s="1"/>
  <c r="B86" i="4"/>
  <c r="B85" i="4"/>
  <c r="D85" i="4" s="1"/>
  <c r="E85" i="4" s="1"/>
  <c r="B84" i="4"/>
  <c r="B81" i="4"/>
  <c r="D81" i="4" s="1"/>
  <c r="E81" i="4" s="1"/>
  <c r="B80" i="4"/>
  <c r="B79" i="4"/>
  <c r="B82" i="4" s="1"/>
  <c r="D78" i="4"/>
  <c r="E78" i="4" s="1"/>
  <c r="B78" i="4"/>
  <c r="B77" i="4"/>
  <c r="D77" i="4" s="1"/>
  <c r="E77" i="4" s="1"/>
  <c r="B76" i="4"/>
  <c r="D76" i="4" s="1"/>
  <c r="E76" i="4" s="1"/>
  <c r="B75" i="4"/>
  <c r="D75" i="4" s="1"/>
  <c r="E75" i="4" s="1"/>
  <c r="B74" i="4"/>
  <c r="B73" i="4"/>
  <c r="D73" i="4" s="1"/>
  <c r="E73" i="4" s="1"/>
  <c r="B72" i="4"/>
  <c r="D72" i="4" s="1"/>
  <c r="E72" i="4" s="1"/>
  <c r="B71" i="4"/>
  <c r="B70" i="4"/>
  <c r="B67" i="4"/>
  <c r="B66" i="4"/>
  <c r="D66" i="4" s="1"/>
  <c r="E66" i="4" s="1"/>
  <c r="B65" i="4"/>
  <c r="D65" i="4" s="1"/>
  <c r="E65" i="4" s="1"/>
  <c r="B64" i="4"/>
  <c r="D64" i="4" s="1"/>
  <c r="E64" i="4" s="1"/>
  <c r="B63" i="4"/>
  <c r="B61" i="4"/>
  <c r="D61" i="4" s="1"/>
  <c r="E61" i="4" s="1"/>
  <c r="B60" i="4"/>
  <c r="D59" i="4"/>
  <c r="E59" i="4" s="1"/>
  <c r="B59" i="4"/>
  <c r="B58" i="4"/>
  <c r="D58" i="4" s="1"/>
  <c r="E58" i="4" s="1"/>
  <c r="B57" i="4"/>
  <c r="D57" i="4" s="1"/>
  <c r="E57" i="4" s="1"/>
  <c r="B56" i="4"/>
  <c r="B55" i="4"/>
  <c r="D55" i="4" s="1"/>
  <c r="E55" i="4" s="1"/>
  <c r="B54" i="4"/>
  <c r="B53" i="4"/>
  <c r="D53" i="4" s="1"/>
  <c r="E53" i="4" s="1"/>
  <c r="B52" i="4"/>
  <c r="D52" i="4" s="1"/>
  <c r="E52" i="4" s="1"/>
  <c r="B51" i="4"/>
  <c r="D51" i="4" s="1"/>
  <c r="E51" i="4" s="1"/>
  <c r="B50" i="4"/>
  <c r="B49" i="4"/>
  <c r="D49" i="4" s="1"/>
  <c r="E49" i="4" s="1"/>
  <c r="B48" i="4"/>
  <c r="B47" i="4"/>
  <c r="D47" i="4" s="1"/>
  <c r="E47" i="4" s="1"/>
  <c r="B46" i="4"/>
  <c r="B45" i="4"/>
  <c r="B42" i="4"/>
  <c r="B41" i="4"/>
  <c r="D41" i="4" s="1"/>
  <c r="E41" i="4" s="1"/>
  <c r="B40" i="4"/>
  <c r="B39" i="4"/>
  <c r="D39" i="4" s="1"/>
  <c r="E39" i="4" s="1"/>
  <c r="D38" i="4"/>
  <c r="E38" i="4" s="1"/>
  <c r="B38" i="4"/>
  <c r="B37" i="4"/>
  <c r="D37" i="4" s="1"/>
  <c r="E37" i="4" s="1"/>
  <c r="B36" i="4"/>
  <c r="D36" i="4" s="1"/>
  <c r="E36" i="4" s="1"/>
  <c r="B35" i="4"/>
  <c r="D35" i="4" s="1"/>
  <c r="E35" i="4" s="1"/>
  <c r="B34" i="4"/>
  <c r="B33" i="4"/>
  <c r="B32" i="4"/>
  <c r="D32" i="4" s="1"/>
  <c r="E32" i="4" s="1"/>
  <c r="D31" i="4"/>
  <c r="E31" i="4" s="1"/>
  <c r="B31" i="4"/>
  <c r="B30" i="4"/>
  <c r="B29" i="4"/>
  <c r="B28" i="4"/>
  <c r="D28" i="4" s="1"/>
  <c r="E28" i="4" s="1"/>
  <c r="B27" i="4"/>
  <c r="D27" i="4" s="1"/>
  <c r="E27" i="4" s="1"/>
  <c r="B26" i="4"/>
  <c r="D26" i="4" s="1"/>
  <c r="E26" i="4" s="1"/>
  <c r="B25" i="4"/>
  <c r="D25" i="4" s="1"/>
  <c r="E25" i="4" s="1"/>
  <c r="B24" i="4"/>
  <c r="B23" i="4"/>
  <c r="B22" i="4"/>
  <c r="D22" i="4" s="1"/>
  <c r="E22" i="4" s="1"/>
  <c r="B21" i="4"/>
  <c r="D21" i="4" s="1"/>
  <c r="E21" i="4" s="1"/>
  <c r="B20" i="4"/>
  <c r="B19" i="4"/>
  <c r="B18" i="4"/>
  <c r="D18" i="4" s="1"/>
  <c r="E18" i="4" s="1"/>
  <c r="B17" i="4"/>
  <c r="B16" i="4"/>
  <c r="B9" i="4"/>
  <c r="B98" i="4" l="1"/>
  <c r="D79" i="4"/>
  <c r="E79" i="4" s="1"/>
  <c r="D92" i="4"/>
  <c r="E92" i="4" s="1"/>
  <c r="D30" i="4"/>
  <c r="E30" i="4" s="1"/>
  <c r="D29" i="4"/>
  <c r="E29" i="4" s="1"/>
  <c r="D45" i="4"/>
  <c r="E45" i="4" s="1"/>
  <c r="D20" i="4"/>
  <c r="E20" i="4" s="1"/>
  <c r="D24" i="4"/>
  <c r="E24" i="4" s="1"/>
  <c r="B87" i="4"/>
  <c r="D63" i="4"/>
  <c r="E63" i="4" s="1"/>
  <c r="D87" i="4"/>
  <c r="E87" i="4" s="1"/>
  <c r="D84" i="4"/>
  <c r="E84" i="4" s="1"/>
  <c r="D17" i="4"/>
  <c r="E17" i="4" s="1"/>
  <c r="D33" i="4"/>
  <c r="E33" i="4" s="1"/>
  <c r="D34" i="4"/>
  <c r="E34" i="4" s="1"/>
  <c r="D71" i="4"/>
  <c r="E71" i="4" s="1"/>
  <c r="D40" i="4"/>
  <c r="E40" i="4" s="1"/>
  <c r="D48" i="4"/>
  <c r="E48" i="4" s="1"/>
  <c r="D50" i="4"/>
  <c r="E50" i="4" s="1"/>
  <c r="D54" i="4"/>
  <c r="E54" i="4" s="1"/>
  <c r="D56" i="4"/>
  <c r="E56" i="4" s="1"/>
  <c r="D60" i="4"/>
  <c r="E60" i="4" s="1"/>
  <c r="D74" i="4"/>
  <c r="E74" i="4" s="1"/>
  <c r="D94" i="4"/>
  <c r="E94" i="4" s="1"/>
  <c r="B68" i="4"/>
  <c r="D67" i="4"/>
  <c r="E67" i="4" s="1"/>
  <c r="D80" i="4"/>
  <c r="E80" i="4" s="1"/>
  <c r="D97" i="4"/>
  <c r="E97" i="4" s="1"/>
  <c r="B100" i="3"/>
  <c r="B97" i="3"/>
  <c r="D97" i="3" s="1"/>
  <c r="E97" i="3" s="1"/>
  <c r="B96" i="3"/>
  <c r="B95" i="3"/>
  <c r="B94" i="3"/>
  <c r="D94" i="3" s="1"/>
  <c r="E94" i="3" s="1"/>
  <c r="B93" i="3"/>
  <c r="D93" i="3" s="1"/>
  <c r="E93" i="3" s="1"/>
  <c r="B92" i="3"/>
  <c r="B91" i="3"/>
  <c r="B98" i="3" s="1"/>
  <c r="B86" i="3"/>
  <c r="B85" i="3"/>
  <c r="D85" i="3" s="1"/>
  <c r="E85" i="3" s="1"/>
  <c r="B84" i="3"/>
  <c r="B87" i="3" s="1"/>
  <c r="B81" i="3"/>
  <c r="B80" i="3"/>
  <c r="D80" i="3" s="1"/>
  <c r="E80" i="3" s="1"/>
  <c r="B79" i="3"/>
  <c r="D79" i="3" s="1"/>
  <c r="E79" i="3" s="1"/>
  <c r="D78" i="3"/>
  <c r="E78" i="3" s="1"/>
  <c r="B78" i="3"/>
  <c r="B77" i="3"/>
  <c r="D77" i="3" s="1"/>
  <c r="E77" i="3" s="1"/>
  <c r="B76" i="3"/>
  <c r="B75" i="3"/>
  <c r="B74" i="3"/>
  <c r="D74" i="3" s="1"/>
  <c r="E74" i="3" s="1"/>
  <c r="B73" i="3"/>
  <c r="D73" i="3" s="1"/>
  <c r="E73" i="3" s="1"/>
  <c r="B72" i="3"/>
  <c r="D72" i="3" s="1"/>
  <c r="E72" i="3" s="1"/>
  <c r="B71" i="3"/>
  <c r="B70" i="3"/>
  <c r="B67" i="3"/>
  <c r="D67" i="3" s="1"/>
  <c r="E67" i="3" s="1"/>
  <c r="B66" i="3"/>
  <c r="B65" i="3"/>
  <c r="D65" i="3" s="1"/>
  <c r="E65" i="3" s="1"/>
  <c r="B64" i="3"/>
  <c r="D64" i="3" s="1"/>
  <c r="E64" i="3" s="1"/>
  <c r="B63" i="3"/>
  <c r="B68" i="3" s="1"/>
  <c r="B61" i="3"/>
  <c r="D60" i="3"/>
  <c r="E60" i="3" s="1"/>
  <c r="B60" i="3"/>
  <c r="B59" i="3"/>
  <c r="B58" i="3"/>
  <c r="D58" i="3" s="1"/>
  <c r="E58" i="3" s="1"/>
  <c r="B57" i="3"/>
  <c r="D57" i="3" s="1"/>
  <c r="E57" i="3" s="1"/>
  <c r="B56" i="3"/>
  <c r="D56" i="3" s="1"/>
  <c r="E56" i="3" s="1"/>
  <c r="B55" i="3"/>
  <c r="B54" i="3"/>
  <c r="D54" i="3" s="1"/>
  <c r="E54" i="3" s="1"/>
  <c r="B53" i="3"/>
  <c r="D52" i="3"/>
  <c r="E52" i="3" s="1"/>
  <c r="B52" i="3"/>
  <c r="B51" i="3"/>
  <c r="D51" i="3" s="1"/>
  <c r="E51" i="3" s="1"/>
  <c r="B50" i="3"/>
  <c r="D50" i="3" s="1"/>
  <c r="E50" i="3" s="1"/>
  <c r="B49" i="3"/>
  <c r="B48" i="3"/>
  <c r="D48" i="3" s="1"/>
  <c r="E48" i="3" s="1"/>
  <c r="B47" i="3"/>
  <c r="B46" i="3"/>
  <c r="B45" i="3"/>
  <c r="B42" i="3"/>
  <c r="D41" i="3"/>
  <c r="E41" i="3" s="1"/>
  <c r="B41" i="3"/>
  <c r="B40" i="3"/>
  <c r="D40" i="3" s="1"/>
  <c r="E40" i="3" s="1"/>
  <c r="B39" i="3"/>
  <c r="D39" i="3" s="1"/>
  <c r="E39" i="3" s="1"/>
  <c r="B38" i="3"/>
  <c r="D38" i="3" s="1"/>
  <c r="E38" i="3" s="1"/>
  <c r="B37" i="3"/>
  <c r="D37" i="3" s="1"/>
  <c r="E37" i="3" s="1"/>
  <c r="B36" i="3"/>
  <c r="B35" i="3"/>
  <c r="D35" i="3" s="1"/>
  <c r="E35" i="3" s="1"/>
  <c r="B34" i="3"/>
  <c r="B33" i="3"/>
  <c r="B32" i="3"/>
  <c r="D32" i="3" s="1"/>
  <c r="E32" i="3" s="1"/>
  <c r="B31" i="3"/>
  <c r="D31" i="3" s="1"/>
  <c r="E31" i="3" s="1"/>
  <c r="B30" i="3"/>
  <c r="B29" i="3"/>
  <c r="B28" i="3"/>
  <c r="D28" i="3" s="1"/>
  <c r="E28" i="3" s="1"/>
  <c r="B27" i="3"/>
  <c r="D27" i="3" s="1"/>
  <c r="E27" i="3" s="1"/>
  <c r="D26" i="3"/>
  <c r="E26" i="3" s="1"/>
  <c r="B26" i="3"/>
  <c r="B25" i="3"/>
  <c r="D25" i="3" s="1"/>
  <c r="E25" i="3" s="1"/>
  <c r="B24" i="3"/>
  <c r="B23" i="3"/>
  <c r="D23" i="3" s="1"/>
  <c r="E23" i="3" s="1"/>
  <c r="B22" i="3"/>
  <c r="D22" i="3" s="1"/>
  <c r="E22" i="3" s="1"/>
  <c r="B21" i="3"/>
  <c r="D21" i="3" s="1"/>
  <c r="E21" i="3" s="1"/>
  <c r="B20" i="3"/>
  <c r="B19" i="3"/>
  <c r="B18" i="3"/>
  <c r="B17" i="3"/>
  <c r="B16" i="3"/>
  <c r="B13" i="3"/>
  <c r="B9" i="3"/>
  <c r="B88" i="4" l="1"/>
  <c r="B99" i="4" s="1"/>
  <c r="B101" i="4" s="1"/>
  <c r="B82" i="3"/>
  <c r="D20" i="3"/>
  <c r="E20" i="3" s="1"/>
  <c r="D19" i="3"/>
  <c r="E19" i="3" s="1"/>
  <c r="D23" i="4"/>
  <c r="E23" i="4" s="1"/>
  <c r="D84" i="3"/>
  <c r="E84" i="3" s="1"/>
  <c r="D87" i="3"/>
  <c r="E87" i="3" s="1"/>
  <c r="B99" i="3"/>
  <c r="B101" i="3" s="1"/>
  <c r="D76" i="3"/>
  <c r="E76" i="3" s="1"/>
  <c r="D46" i="3"/>
  <c r="E46" i="3" s="1"/>
  <c r="D59" i="3"/>
  <c r="E59" i="3" s="1"/>
  <c r="D66" i="3"/>
  <c r="E66" i="3" s="1"/>
  <c r="D92" i="3"/>
  <c r="E92" i="3" s="1"/>
  <c r="D96" i="3"/>
  <c r="E96" i="3" s="1"/>
  <c r="D45" i="3"/>
  <c r="E45" i="3" s="1"/>
  <c r="D17" i="3"/>
  <c r="E17" i="3" s="1"/>
  <c r="D33" i="3"/>
  <c r="E33" i="3" s="1"/>
  <c r="D34" i="3"/>
  <c r="E34" i="3" s="1"/>
  <c r="D53" i="3"/>
  <c r="E53" i="3" s="1"/>
  <c r="D49" i="3"/>
  <c r="E49" i="3" s="1"/>
  <c r="D55" i="3"/>
  <c r="E55" i="3" s="1"/>
  <c r="D61" i="3"/>
  <c r="E61" i="3" s="1"/>
  <c r="D68" i="3"/>
  <c r="E68" i="3" s="1"/>
  <c r="D63" i="3"/>
  <c r="E63" i="3" s="1"/>
  <c r="D71" i="3"/>
  <c r="E71" i="3" s="1"/>
  <c r="D75" i="3"/>
  <c r="E75" i="3" s="1"/>
  <c r="D81" i="3"/>
  <c r="E81" i="3" s="1"/>
  <c r="D86" i="3"/>
  <c r="E86" i="3" s="1"/>
  <c r="D95" i="3"/>
  <c r="E95" i="3" s="1"/>
  <c r="D82" i="4"/>
  <c r="E82" i="4" s="1"/>
  <c r="D70" i="4"/>
  <c r="E70" i="4" s="1"/>
  <c r="D18" i="3"/>
  <c r="E18" i="3" s="1"/>
  <c r="D24" i="3"/>
  <c r="E24" i="3" s="1"/>
  <c r="D29" i="3"/>
  <c r="E29" i="3" s="1"/>
  <c r="D30" i="3"/>
  <c r="E30" i="3" s="1"/>
  <c r="D36" i="3"/>
  <c r="E36" i="3" s="1"/>
  <c r="B88" i="3"/>
  <c r="D68" i="4"/>
  <c r="E68" i="4" s="1"/>
  <c r="D91" i="4"/>
  <c r="E91" i="4" s="1"/>
  <c r="D98" i="4"/>
  <c r="E98" i="4" s="1"/>
  <c r="B100" i="2"/>
  <c r="B97" i="2"/>
  <c r="D97" i="2" s="1"/>
  <c r="E97" i="2" s="1"/>
  <c r="B96" i="2"/>
  <c r="D96" i="2" s="1"/>
  <c r="E96" i="2" s="1"/>
  <c r="B95" i="2"/>
  <c r="D95" i="2" s="1"/>
  <c r="E95" i="2" s="1"/>
  <c r="B94" i="2"/>
  <c r="D94" i="2" s="1"/>
  <c r="E94" i="2" s="1"/>
  <c r="B93" i="2"/>
  <c r="D93" i="2" s="1"/>
  <c r="E93" i="2" s="1"/>
  <c r="B92" i="2"/>
  <c r="B98" i="2" s="1"/>
  <c r="B91" i="2"/>
  <c r="B86" i="2"/>
  <c r="D86" i="2" s="1"/>
  <c r="E86" i="2" s="1"/>
  <c r="B85" i="2"/>
  <c r="D85" i="2" s="1"/>
  <c r="E85" i="2" s="1"/>
  <c r="B84" i="2"/>
  <c r="B87" i="2" s="1"/>
  <c r="B81" i="2"/>
  <c r="D81" i="2" s="1"/>
  <c r="E81" i="2" s="1"/>
  <c r="B80" i="2"/>
  <c r="D80" i="2" s="1"/>
  <c r="E80" i="2" s="1"/>
  <c r="B79" i="2"/>
  <c r="D79" i="2" s="1"/>
  <c r="E79" i="2" s="1"/>
  <c r="B78" i="2"/>
  <c r="D78" i="2" s="1"/>
  <c r="E78" i="2" s="1"/>
  <c r="D77" i="2"/>
  <c r="E77" i="2" s="1"/>
  <c r="B77" i="2"/>
  <c r="B76" i="2"/>
  <c r="D76" i="2" s="1"/>
  <c r="E76" i="2" s="1"/>
  <c r="B75" i="2"/>
  <c r="D75" i="2" s="1"/>
  <c r="E75" i="2" s="1"/>
  <c r="B74" i="2"/>
  <c r="D74" i="2" s="1"/>
  <c r="E74" i="2" s="1"/>
  <c r="B73" i="2"/>
  <c r="D73" i="2" s="1"/>
  <c r="E73" i="2" s="1"/>
  <c r="B72" i="2"/>
  <c r="D72" i="2" s="1"/>
  <c r="E72" i="2" s="1"/>
  <c r="B71" i="2"/>
  <c r="B70" i="2"/>
  <c r="B67" i="2"/>
  <c r="D67" i="2" s="1"/>
  <c r="E67" i="2" s="1"/>
  <c r="B66" i="2"/>
  <c r="D66" i="2" s="1"/>
  <c r="E66" i="2" s="1"/>
  <c r="B65" i="2"/>
  <c r="D65" i="2" s="1"/>
  <c r="E65" i="2" s="1"/>
  <c r="B64" i="2"/>
  <c r="D64" i="2" s="1"/>
  <c r="E64" i="2" s="1"/>
  <c r="B63" i="2"/>
  <c r="B61" i="2"/>
  <c r="D61" i="2" s="1"/>
  <c r="E61" i="2" s="1"/>
  <c r="B60" i="2"/>
  <c r="B59" i="2"/>
  <c r="D59" i="2" s="1"/>
  <c r="E59" i="2" s="1"/>
  <c r="B58" i="2"/>
  <c r="D58" i="2" s="1"/>
  <c r="E58" i="2" s="1"/>
  <c r="B57" i="2"/>
  <c r="D57" i="2" s="1"/>
  <c r="E57" i="2" s="1"/>
  <c r="B56" i="2"/>
  <c r="D56" i="2" s="1"/>
  <c r="E56" i="2" s="1"/>
  <c r="B55" i="2"/>
  <c r="B54" i="2"/>
  <c r="D54" i="2" s="1"/>
  <c r="E54" i="2" s="1"/>
  <c r="B53" i="2"/>
  <c r="D53" i="2" s="1"/>
  <c r="E53" i="2" s="1"/>
  <c r="B52" i="2"/>
  <c r="D52" i="2" s="1"/>
  <c r="E52" i="2" s="1"/>
  <c r="B51" i="2"/>
  <c r="D51" i="2" s="1"/>
  <c r="E51" i="2" s="1"/>
  <c r="B50" i="2"/>
  <c r="B49" i="2"/>
  <c r="D49" i="2" s="1"/>
  <c r="E49" i="2" s="1"/>
  <c r="B48" i="2"/>
  <c r="D48" i="2" s="1"/>
  <c r="E48" i="2" s="1"/>
  <c r="B47" i="2"/>
  <c r="B46" i="2"/>
  <c r="B45" i="2"/>
  <c r="B42" i="2"/>
  <c r="B41" i="2"/>
  <c r="D41" i="2" s="1"/>
  <c r="E41" i="2" s="1"/>
  <c r="D40" i="2"/>
  <c r="E40" i="2" s="1"/>
  <c r="B40" i="2"/>
  <c r="B39" i="2"/>
  <c r="D39" i="2" s="1"/>
  <c r="E39" i="2" s="1"/>
  <c r="B38" i="2"/>
  <c r="D38" i="2" s="1"/>
  <c r="E38" i="2" s="1"/>
  <c r="B37" i="2"/>
  <c r="D37" i="2" s="1"/>
  <c r="E37" i="2" s="1"/>
  <c r="B36" i="2"/>
  <c r="D36" i="2" s="1"/>
  <c r="E36" i="2" s="1"/>
  <c r="B35" i="2"/>
  <c r="D35" i="2" s="1"/>
  <c r="E35" i="2" s="1"/>
  <c r="B34" i="2"/>
  <c r="B33" i="2"/>
  <c r="B32" i="2"/>
  <c r="D32" i="2" s="1"/>
  <c r="E32" i="2" s="1"/>
  <c r="B31" i="2"/>
  <c r="D31" i="2" s="1"/>
  <c r="E31" i="2" s="1"/>
  <c r="B30" i="2"/>
  <c r="B29" i="2"/>
  <c r="B28" i="2"/>
  <c r="D28" i="2" s="1"/>
  <c r="E28" i="2" s="1"/>
  <c r="B27" i="2"/>
  <c r="D27" i="2" s="1"/>
  <c r="E27" i="2" s="1"/>
  <c r="D26" i="2"/>
  <c r="E26" i="2" s="1"/>
  <c r="B26" i="2"/>
  <c r="B25" i="2"/>
  <c r="D25" i="2" s="1"/>
  <c r="E25" i="2" s="1"/>
  <c r="B24" i="2"/>
  <c r="D24" i="2" s="1"/>
  <c r="E24" i="2" s="1"/>
  <c r="B23" i="2"/>
  <c r="D23" i="2" s="1"/>
  <c r="E23" i="2" s="1"/>
  <c r="B22" i="2"/>
  <c r="D22" i="2" s="1"/>
  <c r="E22" i="2" s="1"/>
  <c r="B21" i="2"/>
  <c r="D21" i="2" s="1"/>
  <c r="E21" i="2" s="1"/>
  <c r="B20" i="2"/>
  <c r="B19" i="2"/>
  <c r="B18" i="2"/>
  <c r="D18" i="2" s="1"/>
  <c r="E18" i="2" s="1"/>
  <c r="B17" i="2"/>
  <c r="B16" i="2"/>
  <c r="B13" i="2"/>
  <c r="B9" i="2"/>
  <c r="B82" i="2" l="1"/>
  <c r="B68" i="2"/>
  <c r="D17" i="2"/>
  <c r="E17" i="2" s="1"/>
  <c r="D46" i="2"/>
  <c r="E46" i="2" s="1"/>
  <c r="D34" i="2"/>
  <c r="E34" i="2" s="1"/>
  <c r="D33" i="2"/>
  <c r="E33" i="2" s="1"/>
  <c r="B88" i="2"/>
  <c r="B99" i="2" s="1"/>
  <c r="B101" i="2" s="1"/>
  <c r="D50" i="2"/>
  <c r="E50" i="2" s="1"/>
  <c r="D87" i="2"/>
  <c r="E87" i="2" s="1"/>
  <c r="D84" i="2"/>
  <c r="E84" i="2" s="1"/>
  <c r="D30" i="2"/>
  <c r="E30" i="2" s="1"/>
  <c r="D29" i="2"/>
  <c r="E29" i="2" s="1"/>
  <c r="D63" i="2"/>
  <c r="E63" i="2" s="1"/>
  <c r="D68" i="2"/>
  <c r="E68" i="2" s="1"/>
  <c r="D71" i="2"/>
  <c r="E71" i="2" s="1"/>
  <c r="D19" i="2"/>
  <c r="E19" i="2" s="1"/>
  <c r="D55" i="2"/>
  <c r="E55" i="2" s="1"/>
  <c r="D60" i="2"/>
  <c r="E60" i="2" s="1"/>
  <c r="D20" i="2"/>
  <c r="E20" i="2" s="1"/>
  <c r="D16" i="3"/>
  <c r="E16" i="3" s="1"/>
  <c r="D92" i="2"/>
  <c r="E92" i="2" s="1"/>
  <c r="D19" i="4"/>
  <c r="E19" i="4" s="1"/>
  <c r="D88" i="3"/>
  <c r="E88" i="3" s="1"/>
  <c r="D47" i="2"/>
  <c r="E47" i="2" s="1"/>
  <c r="D91" i="3"/>
  <c r="E91" i="3" s="1"/>
  <c r="D98" i="3"/>
  <c r="E98" i="3" s="1"/>
  <c r="D46" i="4"/>
  <c r="E46" i="4" s="1"/>
  <c r="D88" i="4"/>
  <c r="E88" i="4" s="1"/>
  <c r="D82" i="3"/>
  <c r="E82" i="3" s="1"/>
  <c r="D70" i="3"/>
  <c r="E70" i="3" s="1"/>
  <c r="D47" i="3"/>
  <c r="E47" i="3" s="1"/>
  <c r="D45" i="2" l="1"/>
  <c r="E45" i="2" s="1"/>
  <c r="D70" i="2"/>
  <c r="E70" i="2" s="1"/>
  <c r="D82" i="2"/>
  <c r="E82" i="2" s="1"/>
  <c r="D42" i="3"/>
  <c r="E42" i="3" s="1"/>
  <c r="D98" i="2"/>
  <c r="E98" i="2" s="1"/>
  <c r="D91" i="2"/>
  <c r="E91" i="2" s="1"/>
  <c r="D16" i="4"/>
  <c r="E16" i="4" s="1"/>
  <c r="D16" i="2" l="1"/>
  <c r="E16" i="2" s="1"/>
  <c r="D42" i="4"/>
  <c r="E42" i="4" s="1"/>
  <c r="D88" i="2"/>
  <c r="E88" i="2" s="1"/>
  <c r="D42" i="2" l="1"/>
  <c r="E42" i="2" s="1"/>
</calcChain>
</file>

<file path=xl/sharedStrings.xml><?xml version="1.0" encoding="utf-8"?>
<sst xmlns="http://schemas.openxmlformats.org/spreadsheetml/2006/main" count="373" uniqueCount="90">
  <si>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</si>
  <si>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</si>
  <si>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</si>
  <si>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</si>
  <si>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</si>
  <si>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</si>
  <si>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</si>
  <si>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</si>
  <si>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</si>
  <si>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</si>
  <si>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</si>
  <si>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</si>
  <si>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</si>
  <si>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</si>
  <si>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</si>
  <si>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</si>
  <si>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</si>
  <si>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</si>
  <si>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</si>
  <si>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</si>
  <si>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</si>
  <si>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</si>
  <si>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</si>
  <si>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</si>
  <si>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</si>
  <si>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</si>
  <si>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</si>
  <si>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</si>
  <si>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</si>
  <si>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</si>
  <si>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</si>
  <si>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</si>
  <si>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</si>
  <si>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</si>
  <si>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</si>
  <si>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</si>
  <si>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</si>
  <si>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</si>
  <si>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</si>
  <si>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</si>
  <si>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</si>
  <si>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</si>
  <si>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</si>
  <si>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</si>
  <si>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</si>
  <si>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</si>
  <si>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</si>
  <si>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</si>
  <si>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</si>
  <si>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</si>
  <si>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</si>
  <si>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</si>
  <si>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</si>
  <si>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</si>
  <si>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</si>
  <si>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</si>
  <si>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</si>
  <si>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</si>
  <si>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</si>
  <si>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</si>
  <si>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</si>
  <si>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</si>
  <si>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</si>
  <si>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</si>
  <si>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</si>
  <si>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</si>
  <si>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</si>
  <si>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</si>
  <si>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</si>
  <si>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</si>
  <si>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</si>
  <si>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</si>
  <si>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</si>
  <si>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</si>
  <si>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</si>
  <si>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</si>
  <si>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</si>
  <si>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</si>
  <si>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</si>
  <si>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</si>
  <si>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</si>
  <si>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</si>
  <si>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</si>
  <si>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</si>
  <si>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</si>
  <si>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</si>
  <si>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</si>
  <si>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</si>
  <si>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</si>
  <si>
    <t>NORDECO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</si>
</sst>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1/DASURECO/DASURE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1/DORECO/DORECO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1/DANECO%20(NORDECO)/DANECO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DASURECO</v>
          </cell>
        </row>
        <row r="12">
          <cell r="C12">
            <v>6920657413.1800003</v>
          </cell>
        </row>
        <row r="13">
          <cell r="C13">
            <v>6067185888</v>
          </cell>
        </row>
        <row r="14">
          <cell r="C14">
            <v>113759759</v>
          </cell>
        </row>
        <row r="15">
          <cell r="C15">
            <v>61149787.460000001</v>
          </cell>
        </row>
        <row r="16">
          <cell r="C16">
            <v>60483838.810000002</v>
          </cell>
        </row>
        <row r="17">
          <cell r="C17">
            <v>665948.65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38507521.719999999</v>
          </cell>
        </row>
        <row r="23">
          <cell r="C23">
            <v>640054457</v>
          </cell>
        </row>
        <row r="24">
          <cell r="C24">
            <v>0</v>
          </cell>
        </row>
        <row r="25">
          <cell r="C25">
            <v>9147327</v>
          </cell>
        </row>
        <row r="26">
          <cell r="C26">
            <v>5967006</v>
          </cell>
        </row>
        <row r="27">
          <cell r="C27">
            <v>2137929</v>
          </cell>
        </row>
        <row r="28">
          <cell r="C28">
            <v>1042392</v>
          </cell>
        </row>
        <row r="29">
          <cell r="C29">
            <v>431726825</v>
          </cell>
        </row>
        <row r="30">
          <cell r="C30">
            <v>0</v>
          </cell>
        </row>
        <row r="31">
          <cell r="C31">
            <v>431726825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150000000</v>
          </cell>
        </row>
        <row r="35">
          <cell r="C35">
            <v>0</v>
          </cell>
        </row>
        <row r="36">
          <cell r="C36">
            <v>10638232</v>
          </cell>
        </row>
        <row r="37">
          <cell r="C37">
            <v>35049859</v>
          </cell>
        </row>
        <row r="38">
          <cell r="C38">
            <v>7557219656.1800003</v>
          </cell>
        </row>
        <row r="41">
          <cell r="C41">
            <v>5381703229</v>
          </cell>
        </row>
        <row r="42">
          <cell r="C42">
            <v>487680421.5</v>
          </cell>
        </row>
        <row r="43">
          <cell r="C43">
            <v>192086199</v>
          </cell>
        </row>
        <row r="44">
          <cell r="C44">
            <v>15129442</v>
          </cell>
        </row>
        <row r="45">
          <cell r="C45">
            <v>84237869</v>
          </cell>
        </row>
        <row r="46">
          <cell r="C46">
            <v>10170600</v>
          </cell>
        </row>
        <row r="47">
          <cell r="C47">
            <v>6327213</v>
          </cell>
        </row>
        <row r="48">
          <cell r="C48">
            <v>7295579</v>
          </cell>
        </row>
        <row r="49">
          <cell r="C49">
            <v>34811550</v>
          </cell>
        </row>
        <row r="50">
          <cell r="C50">
            <v>8000000</v>
          </cell>
        </row>
        <row r="51">
          <cell r="C51">
            <v>4500000</v>
          </cell>
        </row>
        <row r="52">
          <cell r="C52">
            <v>3396000</v>
          </cell>
        </row>
        <row r="53">
          <cell r="C53">
            <v>50608131</v>
          </cell>
        </row>
        <row r="54">
          <cell r="C54">
            <v>2089405.5</v>
          </cell>
        </row>
        <row r="55">
          <cell r="C55">
            <v>57192756</v>
          </cell>
        </row>
        <row r="56">
          <cell r="C56">
            <v>3818677</v>
          </cell>
        </row>
        <row r="57">
          <cell r="C57">
            <v>8017000</v>
          </cell>
        </row>
        <row r="60">
          <cell r="C60">
            <v>135009675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7">
          <cell r="C67">
            <v>61149787.460000001</v>
          </cell>
        </row>
        <row r="68">
          <cell r="C68">
            <v>60483838.810000002</v>
          </cell>
        </row>
        <row r="69">
          <cell r="C69">
            <v>665948.65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38507521.719999999</v>
          </cell>
        </row>
        <row r="75">
          <cell r="C75">
            <v>640054457</v>
          </cell>
        </row>
        <row r="76">
          <cell r="C76">
            <v>15816052</v>
          </cell>
        </row>
        <row r="77">
          <cell r="C77">
            <v>5000000</v>
          </cell>
        </row>
        <row r="78">
          <cell r="C78">
            <v>5000000</v>
          </cell>
        </row>
        <row r="81">
          <cell r="C81">
            <v>150000000</v>
          </cell>
        </row>
        <row r="82">
          <cell r="C82">
            <v>431726825</v>
          </cell>
        </row>
        <row r="83">
          <cell r="C83">
            <v>170167235</v>
          </cell>
        </row>
        <row r="88">
          <cell r="C88">
            <v>10553587</v>
          </cell>
        </row>
        <row r="89">
          <cell r="C89">
            <v>20000000</v>
          </cell>
        </row>
        <row r="90">
          <cell r="C90">
            <v>30635377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16290822</v>
          </cell>
        </row>
        <row r="97">
          <cell r="C97">
            <v>308888265.75999999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Accounting of RFSC"/>
      <sheetName val="SCAR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DORECO</v>
          </cell>
        </row>
        <row r="12">
          <cell r="C12">
            <v>1988428411</v>
          </cell>
        </row>
        <row r="13">
          <cell r="C13">
            <v>1685709390</v>
          </cell>
        </row>
        <row r="14">
          <cell r="C14">
            <v>63552510</v>
          </cell>
        </row>
        <row r="15">
          <cell r="C15">
            <v>35044133</v>
          </cell>
        </row>
        <row r="16">
          <cell r="C16">
            <v>34713161</v>
          </cell>
        </row>
        <row r="17">
          <cell r="C17">
            <v>330972</v>
          </cell>
        </row>
        <row r="22">
          <cell r="C22">
            <v>17319448</v>
          </cell>
        </row>
        <row r="23">
          <cell r="C23">
            <v>162802930</v>
          </cell>
        </row>
        <row r="24">
          <cell r="C24">
            <v>24000000</v>
          </cell>
        </row>
        <row r="25">
          <cell r="C25">
            <v>41054720</v>
          </cell>
        </row>
        <row r="26">
          <cell r="C26">
            <v>35000000</v>
          </cell>
        </row>
        <row r="28">
          <cell r="C28">
            <v>6054720</v>
          </cell>
        </row>
        <row r="29">
          <cell r="C29">
            <v>0</v>
          </cell>
        </row>
        <row r="36">
          <cell r="C36">
            <v>45049279</v>
          </cell>
        </row>
        <row r="38">
          <cell r="C38">
            <v>2074532410</v>
          </cell>
        </row>
        <row r="41">
          <cell r="C41">
            <v>1547671827</v>
          </cell>
        </row>
        <row r="42">
          <cell r="C42">
            <v>174103332</v>
          </cell>
        </row>
        <row r="43">
          <cell r="C43">
            <v>83070050</v>
          </cell>
        </row>
        <row r="44">
          <cell r="C44">
            <v>8961381</v>
          </cell>
        </row>
        <row r="45">
          <cell r="C45">
            <v>23296900</v>
          </cell>
        </row>
        <row r="46">
          <cell r="C46">
            <v>1069075</v>
          </cell>
        </row>
        <row r="47">
          <cell r="C47">
            <v>2101921</v>
          </cell>
        </row>
        <row r="48">
          <cell r="C48">
            <v>1134667</v>
          </cell>
        </row>
        <row r="49">
          <cell r="C49">
            <v>11950405</v>
          </cell>
        </row>
        <row r="50">
          <cell r="C50">
            <v>4927965</v>
          </cell>
        </row>
        <row r="51">
          <cell r="C51">
            <v>1691000</v>
          </cell>
        </row>
        <row r="52">
          <cell r="C52">
            <v>1676400</v>
          </cell>
        </row>
        <row r="53">
          <cell r="C53">
            <v>20624992</v>
          </cell>
        </row>
        <row r="54">
          <cell r="C54">
            <v>1069176</v>
          </cell>
        </row>
        <row r="55">
          <cell r="C55">
            <v>10040531</v>
          </cell>
        </row>
        <row r="56">
          <cell r="C56">
            <v>2488869</v>
          </cell>
        </row>
        <row r="60">
          <cell r="C60">
            <v>31471144</v>
          </cell>
        </row>
        <row r="61">
          <cell r="C61">
            <v>0</v>
          </cell>
        </row>
        <row r="62">
          <cell r="C62">
            <v>7574820</v>
          </cell>
        </row>
        <row r="63">
          <cell r="C63">
            <v>6003315</v>
          </cell>
        </row>
        <row r="64">
          <cell r="C64">
            <v>2000000</v>
          </cell>
        </row>
        <row r="67">
          <cell r="C67">
            <v>35044133</v>
          </cell>
        </row>
        <row r="68">
          <cell r="C68">
            <v>34713161</v>
          </cell>
        </row>
        <row r="69">
          <cell r="C69">
            <v>330972</v>
          </cell>
        </row>
        <row r="74">
          <cell r="C74">
            <v>17319448</v>
          </cell>
        </row>
        <row r="75">
          <cell r="C75">
            <v>162802930</v>
          </cell>
        </row>
        <row r="76">
          <cell r="C76">
            <v>9500000</v>
          </cell>
        </row>
        <row r="83">
          <cell r="C83">
            <v>5000000</v>
          </cell>
        </row>
        <row r="88">
          <cell r="C88">
            <v>63552510</v>
          </cell>
        </row>
        <row r="90">
          <cell r="C90">
            <v>12000000</v>
          </cell>
        </row>
        <row r="91">
          <cell r="C91">
            <v>3000000</v>
          </cell>
        </row>
        <row r="97">
          <cell r="C97">
            <v>42955683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DANECO</v>
          </cell>
        </row>
        <row r="12">
          <cell r="C12">
            <v>7417967640.8900003</v>
          </cell>
        </row>
        <row r="13">
          <cell r="C13">
            <v>6582830489.04</v>
          </cell>
        </row>
        <row r="14">
          <cell r="C14">
            <v>135189713.09</v>
          </cell>
        </row>
        <row r="15">
          <cell r="C15">
            <v>171349435.66999999</v>
          </cell>
        </row>
        <row r="16">
          <cell r="C16">
            <v>103466377.98999999</v>
          </cell>
        </row>
        <row r="17">
          <cell r="C17">
            <v>1139202.45</v>
          </cell>
        </row>
        <row r="18">
          <cell r="C18">
            <v>1675297.33</v>
          </cell>
        </row>
        <row r="19">
          <cell r="C19">
            <v>36387463.359999999</v>
          </cell>
        </row>
        <row r="20">
          <cell r="C20">
            <v>28681094.539999999</v>
          </cell>
        </row>
        <row r="22">
          <cell r="C22">
            <v>71527605.379999995</v>
          </cell>
        </row>
        <row r="23">
          <cell r="C23">
            <v>441596707.55000001</v>
          </cell>
        </row>
        <row r="24">
          <cell r="C24">
            <v>15473690.16</v>
          </cell>
        </row>
        <row r="25">
          <cell r="C25">
            <v>322351200</v>
          </cell>
        </row>
        <row r="26">
          <cell r="C26">
            <v>275484000</v>
          </cell>
        </row>
        <row r="28">
          <cell r="C28">
            <v>46867200</v>
          </cell>
        </row>
        <row r="29">
          <cell r="C29">
            <v>3718671160</v>
          </cell>
        </row>
        <row r="30">
          <cell r="C30">
            <v>86046718</v>
          </cell>
        </row>
        <row r="31">
          <cell r="C31">
            <v>83560818.629999995</v>
          </cell>
        </row>
        <row r="32">
          <cell r="C32">
            <v>3549063623.3699999</v>
          </cell>
        </row>
        <row r="34">
          <cell r="C34">
            <v>177733462.44</v>
          </cell>
        </row>
        <row r="36">
          <cell r="C36">
            <v>1333754627.53</v>
          </cell>
        </row>
        <row r="37">
          <cell r="C37">
            <v>22009549.960000001</v>
          </cell>
        </row>
        <row r="38">
          <cell r="C38">
            <v>12992487640.82</v>
          </cell>
        </row>
        <row r="41">
          <cell r="C41">
            <v>5304913076.6400003</v>
          </cell>
        </row>
        <row r="42">
          <cell r="C42">
            <v>723754046.32000005</v>
          </cell>
        </row>
        <row r="43">
          <cell r="C43">
            <v>231044310</v>
          </cell>
        </row>
        <row r="44">
          <cell r="C44">
            <v>40168717.68</v>
          </cell>
        </row>
        <row r="45">
          <cell r="C45">
            <v>82874491</v>
          </cell>
        </row>
        <row r="46">
          <cell r="C46">
            <v>20898876</v>
          </cell>
        </row>
        <row r="47">
          <cell r="C47">
            <v>10880217</v>
          </cell>
        </row>
        <row r="48">
          <cell r="C48">
            <v>10325460</v>
          </cell>
        </row>
        <row r="49">
          <cell r="C49">
            <v>68950800</v>
          </cell>
        </row>
        <row r="50">
          <cell r="C50">
            <v>9863400</v>
          </cell>
        </row>
        <row r="51">
          <cell r="C51">
            <v>3440000</v>
          </cell>
        </row>
        <row r="52">
          <cell r="C52">
            <v>2907600</v>
          </cell>
        </row>
        <row r="53">
          <cell r="C53">
            <v>119931972.59999999</v>
          </cell>
        </row>
        <row r="54">
          <cell r="C54">
            <v>14224830</v>
          </cell>
        </row>
        <row r="55">
          <cell r="C55">
            <v>67461237.579999998</v>
          </cell>
        </row>
        <row r="56">
          <cell r="C56">
            <v>20989634.460000001</v>
          </cell>
        </row>
        <row r="57">
          <cell r="C57">
            <v>19792500</v>
          </cell>
        </row>
        <row r="60">
          <cell r="C60">
            <v>48304556</v>
          </cell>
        </row>
        <row r="61">
          <cell r="C61">
            <v>3146141577.79</v>
          </cell>
        </row>
        <row r="62">
          <cell r="C62">
            <v>31482132</v>
          </cell>
        </row>
        <row r="63">
          <cell r="C63">
            <v>378453607.44</v>
          </cell>
        </row>
        <row r="64">
          <cell r="C64">
            <v>84966992.959999993</v>
          </cell>
        </row>
        <row r="67">
          <cell r="C67">
            <v>171349435.66999999</v>
          </cell>
        </row>
        <row r="68">
          <cell r="C68">
            <v>103466377.98999999</v>
          </cell>
        </row>
        <row r="69">
          <cell r="C69">
            <v>1139202.45</v>
          </cell>
        </row>
        <row r="70">
          <cell r="C70">
            <v>1675297.33</v>
          </cell>
        </row>
        <row r="71">
          <cell r="C71">
            <v>36387463.359999999</v>
          </cell>
        </row>
        <row r="72">
          <cell r="C72">
            <v>28681094.539999999</v>
          </cell>
        </row>
        <row r="74">
          <cell r="C74">
            <v>71527605.379999995</v>
          </cell>
        </row>
        <row r="75">
          <cell r="C75">
            <v>755721068.59000003</v>
          </cell>
        </row>
        <row r="76">
          <cell r="C76">
            <v>15473690.16</v>
          </cell>
        </row>
        <row r="77">
          <cell r="C77">
            <v>5948329</v>
          </cell>
        </row>
        <row r="78">
          <cell r="C78">
            <v>2370205.2599999998</v>
          </cell>
        </row>
        <row r="81">
          <cell r="C81">
            <v>177733462.44</v>
          </cell>
        </row>
        <row r="82">
          <cell r="C82">
            <v>873510713.82000005</v>
          </cell>
        </row>
        <row r="83">
          <cell r="C83">
            <v>428571957.39999998</v>
          </cell>
        </row>
        <row r="88">
          <cell r="C88">
            <v>369538647.72000003</v>
          </cell>
        </row>
        <row r="90">
          <cell r="C90">
            <v>46216299.5</v>
          </cell>
        </row>
        <row r="94">
          <cell r="C94">
            <v>22009549.960000001</v>
          </cell>
        </row>
        <row r="97">
          <cell r="C97">
            <v>27477155.789999999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DASURECO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DASURECO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6920657413.1800003</v>
      </c>
      <c r="C16" s="15">
        <v>3116867537.6099997</v>
      </c>
      <c r="D16" s="15">
        <f>+C16-B16</f>
        <v>-3803789875.5700006</v>
      </c>
      <c r="E16" s="16">
        <f t="shared" ref="E16:E42" si="0">+D16/B16*100</f>
        <v>-54.96284021119002</v>
      </c>
    </row>
    <row r="17" spans="1:5" ht="15" customHeight="1" x14ac:dyDescent="0.3">
      <c r="A17" s="17" t="s">
        <v>11</v>
      </c>
      <c r="B17" s="18">
        <f>[1]SCF!C13</f>
        <v>6067185888</v>
      </c>
      <c r="C17" s="18">
        <v>2712737924.75</v>
      </c>
      <c r="D17" s="18">
        <f t="shared" ref="D17:D42" si="1">+C17-B17</f>
        <v>-3354447963.25</v>
      </c>
      <c r="E17" s="19">
        <f t="shared" ref="E17:E18" si="2">IFERROR(+D17/B17*100,0)</f>
        <v>-55.288366388849298</v>
      </c>
    </row>
    <row r="18" spans="1:5" ht="15" customHeight="1" x14ac:dyDescent="0.3">
      <c r="A18" s="17" t="s">
        <v>12</v>
      </c>
      <c r="B18" s="18">
        <f>[1]SCF!C14</f>
        <v>113759759</v>
      </c>
      <c r="C18" s="18">
        <v>59325312.139999993</v>
      </c>
      <c r="D18" s="18">
        <f t="shared" si="1"/>
        <v>-54434446.860000007</v>
      </c>
      <c r="E18" s="19">
        <f t="shared" si="2"/>
        <v>-47.850353533185675</v>
      </c>
    </row>
    <row r="19" spans="1:5" ht="15" customHeight="1" x14ac:dyDescent="0.3">
      <c r="A19" s="20" t="s">
        <v>13</v>
      </c>
      <c r="B19" s="15">
        <f>[1]SCF!C15</f>
        <v>61149787.460000001</v>
      </c>
      <c r="C19" s="21">
        <v>51732025.159999996</v>
      </c>
      <c r="D19" s="21">
        <f t="shared" si="1"/>
        <v>-9417762.3000000045</v>
      </c>
      <c r="E19" s="22">
        <f t="shared" si="0"/>
        <v>-15.401136604375704</v>
      </c>
    </row>
    <row r="20" spans="1:5" ht="15" customHeight="1" x14ac:dyDescent="0.3">
      <c r="A20" s="23" t="s">
        <v>14</v>
      </c>
      <c r="B20" s="18">
        <f>[1]SCF!C16</f>
        <v>60483838.810000002</v>
      </c>
      <c r="C20" s="18">
        <v>35861939.849999994</v>
      </c>
      <c r="D20" s="18">
        <f t="shared" si="1"/>
        <v>-24621898.960000008</v>
      </c>
      <c r="E20" s="19">
        <f t="shared" ref="E20:E28" si="3">IFERROR(+D20/B20*100,0)</f>
        <v>-40.708227924066861</v>
      </c>
    </row>
    <row r="21" spans="1:5" ht="15" customHeight="1" x14ac:dyDescent="0.3">
      <c r="A21" s="23" t="s">
        <v>15</v>
      </c>
      <c r="B21" s="18">
        <f>[1]SCF!C17</f>
        <v>665948.65</v>
      </c>
      <c r="C21" s="18">
        <v>467446.64</v>
      </c>
      <c r="D21" s="18">
        <f t="shared" si="1"/>
        <v>-198502.01</v>
      </c>
      <c r="E21" s="19">
        <f t="shared" si="3"/>
        <v>-29.807404820176451</v>
      </c>
    </row>
    <row r="22" spans="1:5" ht="15" customHeight="1" x14ac:dyDescent="0.3">
      <c r="A22" s="23" t="s">
        <v>16</v>
      </c>
      <c r="B22" s="18">
        <f>[1]SCF!C18</f>
        <v>0</v>
      </c>
      <c r="C22" s="18">
        <v>2617.85</v>
      </c>
      <c r="D22" s="18">
        <f t="shared" si="1"/>
        <v>2617.85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0</v>
      </c>
      <c r="C23" s="18">
        <v>16190.16</v>
      </c>
      <c r="D23" s="18">
        <f t="shared" si="1"/>
        <v>16190.16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0</v>
      </c>
      <c r="C24" s="18">
        <v>9468328.75</v>
      </c>
      <c r="D24" s="18">
        <f t="shared" si="1"/>
        <v>9468328.75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[1]SCF!C21</f>
        <v>0</v>
      </c>
      <c r="C25" s="18">
        <v>5915501.9100000001</v>
      </c>
      <c r="D25" s="18">
        <f t="shared" si="1"/>
        <v>5915501.9100000001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38507521.719999999</v>
      </c>
      <c r="C26" s="18">
        <v>-3404058.07</v>
      </c>
      <c r="D26" s="18">
        <f t="shared" si="1"/>
        <v>-41911579.789999999</v>
      </c>
      <c r="E26" s="19">
        <f t="shared" si="3"/>
        <v>-108.83998221114292</v>
      </c>
    </row>
    <row r="27" spans="1:5" ht="15" customHeight="1" x14ac:dyDescent="0.3">
      <c r="A27" s="17" t="s">
        <v>21</v>
      </c>
      <c r="B27" s="18">
        <f>[1]SCF!C23</f>
        <v>640054457</v>
      </c>
      <c r="C27" s="18">
        <v>292653822.69</v>
      </c>
      <c r="D27" s="18">
        <f t="shared" si="1"/>
        <v>-347400634.31</v>
      </c>
      <c r="E27" s="19">
        <f t="shared" si="3"/>
        <v>-54.276730754802003</v>
      </c>
    </row>
    <row r="28" spans="1:5" ht="15" customHeight="1" x14ac:dyDescent="0.3">
      <c r="A28" s="17" t="s">
        <v>22</v>
      </c>
      <c r="B28" s="18">
        <f>[1]SCF!C24</f>
        <v>0</v>
      </c>
      <c r="C28" s="18">
        <v>3822510.9399999995</v>
      </c>
      <c r="D28" s="18">
        <f t="shared" si="1"/>
        <v>3822510.9399999995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[1]SCF!C25</f>
        <v>9147327</v>
      </c>
      <c r="C29" s="15">
        <v>24318990.719999999</v>
      </c>
      <c r="D29" s="15">
        <f t="shared" si="1"/>
        <v>15171663.719999999</v>
      </c>
      <c r="E29" s="16">
        <f t="shared" si="0"/>
        <v>165.85898503464455</v>
      </c>
    </row>
    <row r="30" spans="1:5" ht="15" customHeight="1" x14ac:dyDescent="0.3">
      <c r="A30" s="17" t="s">
        <v>24</v>
      </c>
      <c r="B30" s="18">
        <f>[1]SCF!C26</f>
        <v>5967006</v>
      </c>
      <c r="C30" s="18">
        <v>6049767.2800000003</v>
      </c>
      <c r="D30" s="18">
        <f t="shared" si="1"/>
        <v>82761.280000000261</v>
      </c>
      <c r="E30" s="19">
        <f t="shared" ref="E30:E32" si="4">IFERROR(+D30/B30*100,0)</f>
        <v>1.3869816789190468</v>
      </c>
    </row>
    <row r="31" spans="1:5" ht="15" customHeight="1" x14ac:dyDescent="0.3">
      <c r="A31" s="17" t="s">
        <v>25</v>
      </c>
      <c r="B31" s="18">
        <f>[1]SCF!C27</f>
        <v>2137929</v>
      </c>
      <c r="C31" s="18">
        <v>1336254.53</v>
      </c>
      <c r="D31" s="18">
        <f t="shared" si="1"/>
        <v>-801674.47</v>
      </c>
      <c r="E31" s="19">
        <f t="shared" si="4"/>
        <v>-37.497712505887705</v>
      </c>
    </row>
    <row r="32" spans="1:5" x14ac:dyDescent="0.3">
      <c r="A32" s="17" t="s">
        <v>26</v>
      </c>
      <c r="B32" s="18">
        <f>[1]SCF!C28</f>
        <v>1042392</v>
      </c>
      <c r="C32" s="18">
        <v>16932968.909999996</v>
      </c>
      <c r="D32" s="18">
        <f t="shared" si="1"/>
        <v>15890576.909999996</v>
      </c>
      <c r="E32" s="19">
        <f t="shared" si="4"/>
        <v>1524.4338895540254</v>
      </c>
    </row>
    <row r="33" spans="1:5" x14ac:dyDescent="0.3">
      <c r="A33" s="14" t="s">
        <v>27</v>
      </c>
      <c r="B33" s="15">
        <f>[1]SCF!C29</f>
        <v>431726825</v>
      </c>
      <c r="C33" s="15">
        <v>350000000</v>
      </c>
      <c r="D33" s="15">
        <f t="shared" si="1"/>
        <v>-81726825</v>
      </c>
      <c r="E33" s="16">
        <f t="shared" si="0"/>
        <v>-18.930217041760145</v>
      </c>
    </row>
    <row r="34" spans="1:5" ht="15" customHeight="1" x14ac:dyDescent="0.3">
      <c r="A34" s="17" t="s">
        <v>28</v>
      </c>
      <c r="B34" s="18">
        <f>[1]SCF!C30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[1]SCF!C31</f>
        <v>431726825</v>
      </c>
      <c r="C35" s="18">
        <v>350000000</v>
      </c>
      <c r="D35" s="18">
        <f t="shared" si="1"/>
        <v>-81726825</v>
      </c>
      <c r="E35" s="19">
        <f t="shared" si="5"/>
        <v>-18.930217041760145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150000000</v>
      </c>
      <c r="C38" s="18">
        <v>496202.94</v>
      </c>
      <c r="D38" s="18">
        <f t="shared" si="1"/>
        <v>-149503797.06</v>
      </c>
      <c r="E38" s="19">
        <f t="shared" si="5"/>
        <v>-99.669198040000012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10638232</v>
      </c>
      <c r="C40" s="18">
        <v>4272488.96</v>
      </c>
      <c r="D40" s="18">
        <f t="shared" si="1"/>
        <v>-6365743.04</v>
      </c>
      <c r="E40" s="19">
        <f t="shared" si="5"/>
        <v>-59.838355095094755</v>
      </c>
    </row>
    <row r="41" spans="1:5" ht="15" customHeight="1" x14ac:dyDescent="0.3">
      <c r="A41" s="24" t="s">
        <v>35</v>
      </c>
      <c r="B41" s="18">
        <f>[1]SCF!C37</f>
        <v>35049859</v>
      </c>
      <c r="C41" s="18">
        <v>31295650.450000003</v>
      </c>
      <c r="D41" s="18">
        <f t="shared" si="1"/>
        <v>-3754208.549999997</v>
      </c>
      <c r="E41" s="19">
        <f t="shared" si="5"/>
        <v>-10.711051790536438</v>
      </c>
    </row>
    <row r="42" spans="1:5" ht="15" customHeight="1" x14ac:dyDescent="0.3">
      <c r="A42" s="25" t="s">
        <v>36</v>
      </c>
      <c r="B42" s="26">
        <f>[1]SCF!C38</f>
        <v>7557219656.1800003</v>
      </c>
      <c r="C42" s="27">
        <v>3527250870.6799994</v>
      </c>
      <c r="D42" s="27">
        <f t="shared" si="1"/>
        <v>-4029968785.500001</v>
      </c>
      <c r="E42" s="28">
        <f t="shared" si="0"/>
        <v>-53.326077166546945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5381703229</v>
      </c>
      <c r="C45" s="18">
        <v>2498176701.6499996</v>
      </c>
      <c r="D45" s="18">
        <f>C45-B45</f>
        <v>-2883526527.3500004</v>
      </c>
      <c r="E45" s="19">
        <f>IFERROR(+D45/B45*100,0)</f>
        <v>-53.580184648825423</v>
      </c>
    </row>
    <row r="46" spans="1:5" ht="15" customHeight="1" x14ac:dyDescent="0.3">
      <c r="A46" s="14" t="s">
        <v>39</v>
      </c>
      <c r="B46" s="15">
        <f>[1]SCF!C42</f>
        <v>487680421.5</v>
      </c>
      <c r="C46" s="15">
        <v>207219930.50999999</v>
      </c>
      <c r="D46" s="15">
        <f t="shared" ref="D46:D61" si="6">+B46-C46</f>
        <v>280460490.99000001</v>
      </c>
      <c r="E46" s="16">
        <f t="shared" ref="E46" si="7">+D46/B46*100</f>
        <v>57.509073283558095</v>
      </c>
    </row>
    <row r="47" spans="1:5" ht="15" customHeight="1" x14ac:dyDescent="0.3">
      <c r="A47" s="17" t="s">
        <v>40</v>
      </c>
      <c r="B47" s="18">
        <f>[1]SCF!C43</f>
        <v>192086199</v>
      </c>
      <c r="C47" s="18">
        <v>77976056.450000003</v>
      </c>
      <c r="D47" s="18">
        <f t="shared" si="6"/>
        <v>114110142.55</v>
      </c>
      <c r="E47" s="19">
        <f t="shared" ref="E47:E61" si="8">IFERROR(+D47/B47*100,0)</f>
        <v>59.405695538803386</v>
      </c>
    </row>
    <row r="48" spans="1:5" ht="15" customHeight="1" x14ac:dyDescent="0.3">
      <c r="A48" s="17" t="s">
        <v>41</v>
      </c>
      <c r="B48" s="18">
        <f>[1]SCF!C44</f>
        <v>15129442</v>
      </c>
      <c r="C48" s="18">
        <v>9992750.459999999</v>
      </c>
      <c r="D48" s="18">
        <f t="shared" si="6"/>
        <v>5136691.540000001</v>
      </c>
      <c r="E48" s="19">
        <f t="shared" si="8"/>
        <v>33.951625843173865</v>
      </c>
    </row>
    <row r="49" spans="1:5" ht="15" customHeight="1" x14ac:dyDescent="0.3">
      <c r="A49" s="17" t="s">
        <v>42</v>
      </c>
      <c r="B49" s="18">
        <f>[1]SCF!C45</f>
        <v>84237869</v>
      </c>
      <c r="C49" s="18">
        <v>45830252.159999996</v>
      </c>
      <c r="D49" s="18">
        <f t="shared" si="6"/>
        <v>38407616.840000004</v>
      </c>
      <c r="E49" s="19">
        <f t="shared" si="8"/>
        <v>45.594240803978558</v>
      </c>
    </row>
    <row r="50" spans="1:5" ht="15" customHeight="1" x14ac:dyDescent="0.3">
      <c r="A50" s="17" t="s">
        <v>43</v>
      </c>
      <c r="B50" s="18">
        <f>[1]SCF!C46</f>
        <v>10170600</v>
      </c>
      <c r="C50" s="18">
        <v>4049204.17</v>
      </c>
      <c r="D50" s="18">
        <f t="shared" si="6"/>
        <v>6121395.8300000001</v>
      </c>
      <c r="E50" s="19">
        <f t="shared" si="8"/>
        <v>60.187165260653252</v>
      </c>
    </row>
    <row r="51" spans="1:5" ht="15" customHeight="1" x14ac:dyDescent="0.3">
      <c r="A51" s="17" t="s">
        <v>44</v>
      </c>
      <c r="B51" s="18">
        <f>[1]SCF!C47</f>
        <v>6327213</v>
      </c>
      <c r="C51" s="18">
        <v>3959876.04</v>
      </c>
      <c r="D51" s="18">
        <f t="shared" si="6"/>
        <v>2367336.96</v>
      </c>
      <c r="E51" s="19">
        <f t="shared" si="8"/>
        <v>37.415161462084491</v>
      </c>
    </row>
    <row r="52" spans="1:5" x14ac:dyDescent="0.3">
      <c r="A52" s="17" t="s">
        <v>45</v>
      </c>
      <c r="B52" s="18">
        <f>[1]SCF!C48</f>
        <v>7295579</v>
      </c>
      <c r="C52" s="18">
        <v>4489080.6400000006</v>
      </c>
      <c r="D52" s="18">
        <f t="shared" si="6"/>
        <v>2806498.3599999994</v>
      </c>
      <c r="E52" s="19">
        <f t="shared" si="8"/>
        <v>38.46848015764067</v>
      </c>
    </row>
    <row r="53" spans="1:5" ht="15" customHeight="1" x14ac:dyDescent="0.3">
      <c r="A53" s="17" t="s">
        <v>46</v>
      </c>
      <c r="B53" s="18">
        <f>[1]SCF!C49</f>
        <v>34811550</v>
      </c>
      <c r="C53" s="18">
        <v>9666344.5800000001</v>
      </c>
      <c r="D53" s="18">
        <f t="shared" si="6"/>
        <v>25145205.420000002</v>
      </c>
      <c r="E53" s="19">
        <f t="shared" si="8"/>
        <v>72.232363741344471</v>
      </c>
    </row>
    <row r="54" spans="1:5" ht="15" customHeight="1" x14ac:dyDescent="0.3">
      <c r="A54" s="17" t="s">
        <v>47</v>
      </c>
      <c r="B54" s="18">
        <f>[1]SCF!C50</f>
        <v>8000000</v>
      </c>
      <c r="C54" s="18">
        <v>4576734.3099999996</v>
      </c>
      <c r="D54" s="18">
        <f t="shared" si="6"/>
        <v>3423265.6900000004</v>
      </c>
      <c r="E54" s="19">
        <f t="shared" si="8"/>
        <v>42.790821125000008</v>
      </c>
    </row>
    <row r="55" spans="1:5" ht="15" customHeight="1" x14ac:dyDescent="0.3">
      <c r="A55" s="17" t="s">
        <v>48</v>
      </c>
      <c r="B55" s="18">
        <f>[1]SCF!C51</f>
        <v>4500000</v>
      </c>
      <c r="C55" s="18">
        <v>2642982.0100000002</v>
      </c>
      <c r="D55" s="18">
        <f t="shared" si="6"/>
        <v>1857017.9899999998</v>
      </c>
      <c r="E55" s="19">
        <f t="shared" si="8"/>
        <v>41.267066444444438</v>
      </c>
    </row>
    <row r="56" spans="1:5" ht="15" customHeight="1" x14ac:dyDescent="0.3">
      <c r="A56" s="17" t="s">
        <v>49</v>
      </c>
      <c r="B56" s="18">
        <f>[1]SCF!C52</f>
        <v>3396000</v>
      </c>
      <c r="C56" s="18">
        <v>864386.55999999994</v>
      </c>
      <c r="D56" s="18">
        <f t="shared" si="6"/>
        <v>2531613.44</v>
      </c>
      <c r="E56" s="19">
        <f t="shared" si="8"/>
        <v>74.546921083627794</v>
      </c>
    </row>
    <row r="57" spans="1:5" ht="15" customHeight="1" x14ac:dyDescent="0.3">
      <c r="A57" s="17" t="s">
        <v>50</v>
      </c>
      <c r="B57" s="18">
        <f>[1]SCF!C53</f>
        <v>50608131</v>
      </c>
      <c r="C57" s="18">
        <v>25707460.469999999</v>
      </c>
      <c r="D57" s="18">
        <f t="shared" si="6"/>
        <v>24900670.530000001</v>
      </c>
      <c r="E57" s="19">
        <f t="shared" si="8"/>
        <v>49.202904825708742</v>
      </c>
    </row>
    <row r="58" spans="1:5" ht="15" customHeight="1" x14ac:dyDescent="0.3">
      <c r="A58" s="17" t="s">
        <v>51</v>
      </c>
      <c r="B58" s="18">
        <f>[1]SCF!C54</f>
        <v>2089405.5</v>
      </c>
      <c r="C58" s="18">
        <v>388683.49</v>
      </c>
      <c r="D58" s="18">
        <f t="shared" si="6"/>
        <v>1700722.01</v>
      </c>
      <c r="E58" s="19">
        <f t="shared" si="8"/>
        <v>81.39741232613774</v>
      </c>
    </row>
    <row r="59" spans="1:5" ht="15" customHeight="1" x14ac:dyDescent="0.3">
      <c r="A59" s="17" t="s">
        <v>52</v>
      </c>
      <c r="B59" s="18">
        <f>[1]SCF!C55</f>
        <v>57192756</v>
      </c>
      <c r="C59" s="18">
        <v>12007141.869999999</v>
      </c>
      <c r="D59" s="18">
        <f t="shared" si="6"/>
        <v>45185614.130000003</v>
      </c>
      <c r="E59" s="19">
        <f t="shared" si="8"/>
        <v>79.005834462672169</v>
      </c>
    </row>
    <row r="60" spans="1:5" ht="15" customHeight="1" x14ac:dyDescent="0.3">
      <c r="A60" s="17" t="s">
        <v>53</v>
      </c>
      <c r="B60" s="18">
        <f>[1]SCF!C56</f>
        <v>3818677</v>
      </c>
      <c r="C60" s="18">
        <v>1193199.46</v>
      </c>
      <c r="D60" s="18">
        <f t="shared" si="6"/>
        <v>2625477.54</v>
      </c>
      <c r="E60" s="19">
        <f t="shared" si="8"/>
        <v>68.753590314132353</v>
      </c>
    </row>
    <row r="61" spans="1:5" ht="15" customHeight="1" x14ac:dyDescent="0.3">
      <c r="A61" s="17" t="s">
        <v>54</v>
      </c>
      <c r="B61" s="18">
        <f>[1]SCF!C57</f>
        <v>8017000</v>
      </c>
      <c r="C61" s="18">
        <v>3875777.8400000003</v>
      </c>
      <c r="D61" s="18">
        <f t="shared" si="6"/>
        <v>4141222.1599999997</v>
      </c>
      <c r="E61" s="19">
        <f t="shared" si="8"/>
        <v>51.655509043283018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135009675</v>
      </c>
      <c r="C63" s="18">
        <v>347707236.42000002</v>
      </c>
      <c r="D63" s="18">
        <f t="shared" ref="D63:D67" si="9">C63-B63</f>
        <v>212697561.42000002</v>
      </c>
      <c r="E63" s="19">
        <f t="shared" ref="E63:E67" si="10">IFERROR(+D63/B63*100,0)</f>
        <v>157.5424586571296</v>
      </c>
    </row>
    <row r="64" spans="1:5" x14ac:dyDescent="0.3">
      <c r="A64" s="24" t="s">
        <v>57</v>
      </c>
      <c r="B64" s="18">
        <f>[1]SCF!C61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[1]SCF!C62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135009675</v>
      </c>
      <c r="C68" s="31">
        <v>347707236.42000002</v>
      </c>
      <c r="D68" s="31">
        <f t="shared" ref="D68" si="11">+C68-B68</f>
        <v>212697561.42000002</v>
      </c>
      <c r="E68" s="32">
        <f t="shared" ref="E68" si="12">+D68/B68*100</f>
        <v>157.5424586571296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61149787.460000001</v>
      </c>
      <c r="C70" s="15">
        <v>49945598.200000003</v>
      </c>
      <c r="D70" s="15">
        <f t="shared" ref="D70:D82" si="13">+C70-B70</f>
        <v>-11204189.259999998</v>
      </c>
      <c r="E70" s="16">
        <f t="shared" ref="E70:E82" si="14">+D70/B70*100</f>
        <v>-18.322531811462159</v>
      </c>
    </row>
    <row r="71" spans="1:5" ht="15" customHeight="1" x14ac:dyDescent="0.3">
      <c r="A71" s="17" t="s">
        <v>14</v>
      </c>
      <c r="B71" s="18">
        <f>[1]SCF!C68</f>
        <v>60483838.810000002</v>
      </c>
      <c r="C71" s="18">
        <v>35313885.520000003</v>
      </c>
      <c r="D71" s="18">
        <f t="shared" si="13"/>
        <v>-25169953.289999999</v>
      </c>
      <c r="E71" s="19">
        <f t="shared" ref="E71:E81" si="15">IFERROR(+D71/B71*100,0)</f>
        <v>-41.614344898092945</v>
      </c>
    </row>
    <row r="72" spans="1:5" ht="15" customHeight="1" x14ac:dyDescent="0.3">
      <c r="A72" s="17" t="s">
        <v>15</v>
      </c>
      <c r="B72" s="18">
        <f>[1]SCF!C69</f>
        <v>665948.65</v>
      </c>
      <c r="C72" s="18">
        <v>481783.05000000005</v>
      </c>
      <c r="D72" s="18">
        <f t="shared" si="13"/>
        <v>-184165.59999999998</v>
      </c>
      <c r="E72" s="19">
        <f t="shared" si="15"/>
        <v>-27.654624722191411</v>
      </c>
    </row>
    <row r="73" spans="1:5" ht="15" customHeight="1" x14ac:dyDescent="0.3">
      <c r="A73" s="17" t="s">
        <v>16</v>
      </c>
      <c r="B73" s="18">
        <f>[1]SCF!C70</f>
        <v>0</v>
      </c>
      <c r="C73" s="18">
        <v>2565.1299999999997</v>
      </c>
      <c r="D73" s="18">
        <f t="shared" si="13"/>
        <v>2565.1299999999997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0</v>
      </c>
      <c r="C74" s="18">
        <v>13687.58</v>
      </c>
      <c r="D74" s="18">
        <f t="shared" si="13"/>
        <v>13687.58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0</v>
      </c>
      <c r="C75" s="18">
        <v>9430906.4399999995</v>
      </c>
      <c r="D75" s="18">
        <f t="shared" si="13"/>
        <v>9430906.4399999995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[1]SCF!C73</f>
        <v>0</v>
      </c>
      <c r="C76" s="18">
        <v>4702770.4800000004</v>
      </c>
      <c r="D76" s="18">
        <f t="shared" si="13"/>
        <v>4702770.4800000004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38507521.719999999</v>
      </c>
      <c r="C77" s="18">
        <v>2231403.7499999995</v>
      </c>
      <c r="D77" s="18">
        <f t="shared" ref="D77:D81" si="16">C77-B77</f>
        <v>-36276117.969999999</v>
      </c>
      <c r="E77" s="19">
        <f t="shared" si="15"/>
        <v>-94.205278214928441</v>
      </c>
    </row>
    <row r="78" spans="1:5" x14ac:dyDescent="0.3">
      <c r="A78" s="24" t="s">
        <v>66</v>
      </c>
      <c r="B78" s="18">
        <f>[1]SCF!C75</f>
        <v>640054457</v>
      </c>
      <c r="C78" s="18">
        <v>241936929.51999998</v>
      </c>
      <c r="D78" s="18">
        <f t="shared" si="16"/>
        <v>-398117527.48000002</v>
      </c>
      <c r="E78" s="19">
        <f t="shared" si="15"/>
        <v>-62.2005710804698</v>
      </c>
    </row>
    <row r="79" spans="1:5" ht="15" customHeight="1" x14ac:dyDescent="0.3">
      <c r="A79" s="24" t="s">
        <v>67</v>
      </c>
      <c r="B79" s="18">
        <f>[1]SCF!C76</f>
        <v>15816052</v>
      </c>
      <c r="C79" s="18">
        <v>3051336.21</v>
      </c>
      <c r="D79" s="18">
        <f t="shared" si="16"/>
        <v>-12764715.789999999</v>
      </c>
      <c r="E79" s="19">
        <f t="shared" si="15"/>
        <v>-80.707345866085916</v>
      </c>
    </row>
    <row r="80" spans="1:5" x14ac:dyDescent="0.3">
      <c r="A80" s="24" t="s">
        <v>68</v>
      </c>
      <c r="B80" s="18">
        <f>[1]SCF!C77</f>
        <v>5000000</v>
      </c>
      <c r="C80" s="18">
        <v>6287959.9100000001</v>
      </c>
      <c r="D80" s="18">
        <f t="shared" si="16"/>
        <v>1287959.9100000001</v>
      </c>
      <c r="E80" s="19">
        <f t="shared" si="15"/>
        <v>25.759198200000004</v>
      </c>
    </row>
    <row r="81" spans="1:5" x14ac:dyDescent="0.3">
      <c r="A81" s="24" t="s">
        <v>69</v>
      </c>
      <c r="B81" s="18">
        <f>[1]SCF!C78</f>
        <v>5000000</v>
      </c>
      <c r="C81" s="18">
        <v>4995377.5599999996</v>
      </c>
      <c r="D81" s="18">
        <f t="shared" si="16"/>
        <v>-4622.4400000004098</v>
      </c>
      <c r="E81" s="19">
        <f t="shared" si="15"/>
        <v>-9.2448800000008199E-2</v>
      </c>
    </row>
    <row r="82" spans="1:5" ht="15" customHeight="1" x14ac:dyDescent="0.3">
      <c r="A82" s="30" t="s">
        <v>70</v>
      </c>
      <c r="B82" s="15">
        <f>+B70+B77+B78+B79+B80+B81</f>
        <v>765527818.18000007</v>
      </c>
      <c r="C82" s="31">
        <v>308448605.14999998</v>
      </c>
      <c r="D82" s="31">
        <f t="shared" si="13"/>
        <v>-457079213.03000009</v>
      </c>
      <c r="E82" s="32">
        <f t="shared" si="14"/>
        <v>-59.707720892061189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150000000</v>
      </c>
      <c r="C84" s="18">
        <v>7181240.4400000004</v>
      </c>
      <c r="D84" s="18">
        <f t="shared" ref="D84:D88" si="17">+C84-B84</f>
        <v>-142818759.56</v>
      </c>
      <c r="E84" s="19">
        <f t="shared" ref="E84:E86" si="18">IFERROR(+D84/B84*100,0)</f>
        <v>-95.212506373333341</v>
      </c>
    </row>
    <row r="85" spans="1:5" ht="15" customHeight="1" x14ac:dyDescent="0.3">
      <c r="A85" s="24" t="s">
        <v>73</v>
      </c>
      <c r="B85" s="18">
        <f>[1]SCF!C82</f>
        <v>431726825</v>
      </c>
      <c r="C85" s="18">
        <v>114421023.22</v>
      </c>
      <c r="D85" s="18">
        <f t="shared" si="17"/>
        <v>-317305801.77999997</v>
      </c>
      <c r="E85" s="19">
        <f t="shared" si="18"/>
        <v>-73.496892804842489</v>
      </c>
    </row>
    <row r="86" spans="1:5" ht="15" customHeight="1" x14ac:dyDescent="0.3">
      <c r="A86" s="24" t="s">
        <v>74</v>
      </c>
      <c r="B86" s="18">
        <f>[1]SCF!C83</f>
        <v>170167235</v>
      </c>
      <c r="C86" s="18">
        <v>38701029.259999998</v>
      </c>
      <c r="D86" s="18">
        <f t="shared" si="17"/>
        <v>-131466205.74000001</v>
      </c>
      <c r="E86" s="19">
        <f t="shared" si="18"/>
        <v>-77.257061701684236</v>
      </c>
    </row>
    <row r="87" spans="1:5" ht="15" customHeight="1" x14ac:dyDescent="0.3">
      <c r="A87" s="30" t="s">
        <v>75</v>
      </c>
      <c r="B87" s="33">
        <f>+B84+B85+B86</f>
        <v>751894060</v>
      </c>
      <c r="C87" s="31">
        <v>160303292.91999999</v>
      </c>
      <c r="D87" s="31">
        <f t="shared" si="17"/>
        <v>-591590767.08000004</v>
      </c>
      <c r="E87" s="32">
        <f>+D87/B87*100</f>
        <v>-78.680069248053385</v>
      </c>
    </row>
    <row r="88" spans="1:5" ht="18" customHeight="1" x14ac:dyDescent="0.3">
      <c r="A88" s="25" t="s">
        <v>76</v>
      </c>
      <c r="B88" s="27">
        <f>+B45+B46+B68+B82+B87</f>
        <v>7521815203.6800003</v>
      </c>
      <c r="C88" s="27">
        <v>3521855766.6500001</v>
      </c>
      <c r="D88" s="27">
        <f t="shared" si="17"/>
        <v>-3999959437.0300002</v>
      </c>
      <c r="E88" s="28">
        <f>+D88/B88*100</f>
        <v>-53.178113643007954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10553587</v>
      </c>
      <c r="C91" s="18">
        <v>6275177.7800000003</v>
      </c>
      <c r="D91" s="18">
        <f t="shared" ref="D91:D98" si="19">+C91-B91</f>
        <v>-4278409.22</v>
      </c>
      <c r="E91" s="19">
        <f>IFERROR(+D91/B91*100,0)</f>
        <v>-40.53985834389767</v>
      </c>
    </row>
    <row r="92" spans="1:5" ht="15" customHeight="1" x14ac:dyDescent="0.3">
      <c r="A92" s="24" t="s">
        <v>79</v>
      </c>
      <c r="B92" s="18">
        <f>[1]SCF!C89</f>
        <v>20000000</v>
      </c>
      <c r="C92" s="18">
        <v>-19696791.810000002</v>
      </c>
      <c r="D92" s="18">
        <f t="shared" si="19"/>
        <v>-39696791.810000002</v>
      </c>
      <c r="E92" s="19">
        <f t="shared" ref="E92:E97" si="20">IFERROR(+D92/B92*100,0)</f>
        <v>-198.48395905000001</v>
      </c>
    </row>
    <row r="93" spans="1:5" ht="15" customHeight="1" x14ac:dyDescent="0.3">
      <c r="A93" s="24" t="s">
        <v>80</v>
      </c>
      <c r="B93" s="18">
        <f>[1]SCF!C90</f>
        <v>30635377</v>
      </c>
      <c r="C93" s="18">
        <v>11359405.370000001</v>
      </c>
      <c r="D93" s="18">
        <f t="shared" si="19"/>
        <v>-19275971.629999999</v>
      </c>
      <c r="E93" s="19">
        <f t="shared" si="20"/>
        <v>-62.920628102601775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16290822</v>
      </c>
      <c r="C97" s="18">
        <v>42482747.579999998</v>
      </c>
      <c r="D97" s="18">
        <f t="shared" si="19"/>
        <v>26191925.579999998</v>
      </c>
      <c r="E97" s="19">
        <f t="shared" si="20"/>
        <v>160.77718840706748</v>
      </c>
    </row>
    <row r="98" spans="1:5" ht="15" customHeight="1" x14ac:dyDescent="0.3">
      <c r="A98" s="30" t="s">
        <v>85</v>
      </c>
      <c r="B98" s="33">
        <f>SUM(B91:B97)</f>
        <v>77479786</v>
      </c>
      <c r="C98" s="31">
        <v>40420538.920000002</v>
      </c>
      <c r="D98" s="31">
        <f t="shared" si="19"/>
        <v>-37059247.079999998</v>
      </c>
      <c r="E98" s="32">
        <f t="shared" ref="E98" si="21">+D98/B98*100</f>
        <v>-47.830858851365434</v>
      </c>
    </row>
    <row r="99" spans="1:5" ht="15" customHeight="1" x14ac:dyDescent="0.3">
      <c r="A99" s="34" t="s">
        <v>86</v>
      </c>
      <c r="B99" s="35">
        <f>+B42-B88-B98</f>
        <v>-42075333.5</v>
      </c>
      <c r="C99" s="36">
        <v>-35025434.890000746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308888265.75999999</v>
      </c>
      <c r="C100" s="18">
        <v>308888265.75999999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266812932.25999999</v>
      </c>
      <c r="C101" s="36">
        <v>273862830.86999923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>
      <selection activeCell="A13" sqref="A13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DORECO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DORECO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1988428411</v>
      </c>
      <c r="C16" s="15">
        <v>1110231590.4200001</v>
      </c>
      <c r="D16" s="15">
        <f>+C16-B16</f>
        <v>-878196820.57999992</v>
      </c>
      <c r="E16" s="16">
        <f t="shared" ref="E16:E42" si="0">+D16/B16*100</f>
        <v>-44.165372800036899</v>
      </c>
    </row>
    <row r="17" spans="1:5" ht="15" customHeight="1" x14ac:dyDescent="0.3">
      <c r="A17" s="17" t="s">
        <v>11</v>
      </c>
      <c r="B17" s="18">
        <f>[2]SCF!C13</f>
        <v>1685709390</v>
      </c>
      <c r="C17" s="18">
        <v>952070209.24000001</v>
      </c>
      <c r="D17" s="18">
        <f t="shared" ref="D17:D42" si="1">+C17-B17</f>
        <v>-733639180.75999999</v>
      </c>
      <c r="E17" s="19">
        <f t="shared" ref="E17:E18" si="2">IFERROR(+D17/B17*100,0)</f>
        <v>-43.521094745755676</v>
      </c>
    </row>
    <row r="18" spans="1:5" ht="15" customHeight="1" x14ac:dyDescent="0.3">
      <c r="A18" s="17" t="s">
        <v>12</v>
      </c>
      <c r="B18" s="18">
        <f>[2]SCF!C14</f>
        <v>63552510</v>
      </c>
      <c r="C18" s="18">
        <v>28444152.000000004</v>
      </c>
      <c r="D18" s="18">
        <f t="shared" si="1"/>
        <v>-35108358</v>
      </c>
      <c r="E18" s="19">
        <f t="shared" si="2"/>
        <v>-55.243070651340133</v>
      </c>
    </row>
    <row r="19" spans="1:5" ht="15" customHeight="1" x14ac:dyDescent="0.3">
      <c r="A19" s="20" t="s">
        <v>13</v>
      </c>
      <c r="B19" s="15">
        <f>[2]SCF!C15</f>
        <v>35044133</v>
      </c>
      <c r="C19" s="21">
        <v>18702238.41</v>
      </c>
      <c r="D19" s="21">
        <f t="shared" si="1"/>
        <v>-16341894.59</v>
      </c>
      <c r="E19" s="22">
        <f t="shared" si="0"/>
        <v>-46.632326700734758</v>
      </c>
    </row>
    <row r="20" spans="1:5" ht="15" customHeight="1" x14ac:dyDescent="0.3">
      <c r="A20" s="23" t="s">
        <v>14</v>
      </c>
      <c r="B20" s="18">
        <f>[2]SCF!C16</f>
        <v>34713161</v>
      </c>
      <c r="C20" s="18">
        <v>15091015.83</v>
      </c>
      <c r="D20" s="18">
        <f t="shared" si="1"/>
        <v>-19622145.170000002</v>
      </c>
      <c r="E20" s="19">
        <f t="shared" ref="E20:E28" si="3">IFERROR(+D20/B20*100,0)</f>
        <v>-56.526529433605887</v>
      </c>
    </row>
    <row r="21" spans="1:5" ht="15" customHeight="1" x14ac:dyDescent="0.3">
      <c r="A21" s="23" t="s">
        <v>15</v>
      </c>
      <c r="B21" s="18">
        <f>[2]SCF!C17</f>
        <v>330972</v>
      </c>
      <c r="C21" s="18">
        <v>143580.69</v>
      </c>
      <c r="D21" s="18">
        <f t="shared" si="1"/>
        <v>-187391.31</v>
      </c>
      <c r="E21" s="19">
        <f t="shared" si="3"/>
        <v>-56.618478300279172</v>
      </c>
    </row>
    <row r="22" spans="1:5" ht="15" customHeight="1" x14ac:dyDescent="0.3">
      <c r="A22" s="23" t="s">
        <v>16</v>
      </c>
      <c r="B22" s="18">
        <f>[2]SCF!C18</f>
        <v>0</v>
      </c>
      <c r="C22" s="18">
        <v>251.74</v>
      </c>
      <c r="D22" s="18">
        <f t="shared" si="1"/>
        <v>251.74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[2]SCF!C19</f>
        <v>0</v>
      </c>
      <c r="C23" s="18">
        <v>6243.31</v>
      </c>
      <c r="D23" s="18">
        <f t="shared" si="1"/>
        <v>6243.31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[2]SCF!C20</f>
        <v>0</v>
      </c>
      <c r="C24" s="18">
        <v>3461146.84</v>
      </c>
      <c r="D24" s="18">
        <f t="shared" si="1"/>
        <v>3461146.84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17319448</v>
      </c>
      <c r="C26" s="18">
        <v>145817.35</v>
      </c>
      <c r="D26" s="18">
        <f t="shared" si="1"/>
        <v>-17173630.649999999</v>
      </c>
      <c r="E26" s="19">
        <f t="shared" si="3"/>
        <v>-99.158071608286818</v>
      </c>
    </row>
    <row r="27" spans="1:5" ht="15" customHeight="1" x14ac:dyDescent="0.3">
      <c r="A27" s="17" t="s">
        <v>21</v>
      </c>
      <c r="B27" s="18">
        <f>[2]SCF!C23</f>
        <v>162802930</v>
      </c>
      <c r="C27" s="18">
        <v>107776769.48</v>
      </c>
      <c r="D27" s="18">
        <f t="shared" si="1"/>
        <v>-55026160.519999996</v>
      </c>
      <c r="E27" s="19">
        <f t="shared" si="3"/>
        <v>-33.799244595904995</v>
      </c>
    </row>
    <row r="28" spans="1:5" ht="15" customHeight="1" x14ac:dyDescent="0.3">
      <c r="A28" s="17" t="s">
        <v>22</v>
      </c>
      <c r="B28" s="18">
        <f>[2]SCF!C24</f>
        <v>24000000</v>
      </c>
      <c r="C28" s="18">
        <v>3092403.94</v>
      </c>
      <c r="D28" s="18">
        <f t="shared" si="1"/>
        <v>-20907596.059999999</v>
      </c>
      <c r="E28" s="19">
        <f t="shared" si="3"/>
        <v>-87.114983583333327</v>
      </c>
    </row>
    <row r="29" spans="1:5" ht="15" customHeight="1" x14ac:dyDescent="0.3">
      <c r="A29" s="14" t="s">
        <v>23</v>
      </c>
      <c r="B29" s="15">
        <f>[2]SCF!C25</f>
        <v>41054720</v>
      </c>
      <c r="C29" s="15">
        <v>18613111.119999997</v>
      </c>
      <c r="D29" s="15">
        <f t="shared" si="1"/>
        <v>-22441608.880000003</v>
      </c>
      <c r="E29" s="16">
        <f t="shared" si="0"/>
        <v>-54.662676739726891</v>
      </c>
    </row>
    <row r="30" spans="1:5" ht="15" customHeight="1" x14ac:dyDescent="0.3">
      <c r="A30" s="17" t="s">
        <v>24</v>
      </c>
      <c r="B30" s="18">
        <f>[2]SCF!C26</f>
        <v>35000000</v>
      </c>
      <c r="C30" s="18">
        <v>15207796.299999997</v>
      </c>
      <c r="D30" s="18">
        <f t="shared" si="1"/>
        <v>-19792203.700000003</v>
      </c>
      <c r="E30" s="19">
        <f t="shared" ref="E30:E32" si="4">IFERROR(+D30/B30*100,0)</f>
        <v>-56.549153428571444</v>
      </c>
    </row>
    <row r="31" spans="1:5" ht="15" customHeight="1" x14ac:dyDescent="0.3">
      <c r="A31" s="17" t="s">
        <v>25</v>
      </c>
      <c r="B31" s="18">
        <f>[2]SCF!C27</f>
        <v>0</v>
      </c>
      <c r="C31" s="18">
        <v>24395.82</v>
      </c>
      <c r="D31" s="18">
        <f t="shared" si="1"/>
        <v>24395.82</v>
      </c>
      <c r="E31" s="19">
        <f t="shared" si="4"/>
        <v>0</v>
      </c>
    </row>
    <row r="32" spans="1:5" x14ac:dyDescent="0.3">
      <c r="A32" s="17" t="s">
        <v>26</v>
      </c>
      <c r="B32" s="18">
        <f>[2]SCF!C28</f>
        <v>6054720</v>
      </c>
      <c r="C32" s="18">
        <v>3380919</v>
      </c>
      <c r="D32" s="18">
        <f t="shared" si="1"/>
        <v>-2673801</v>
      </c>
      <c r="E32" s="19">
        <f t="shared" si="4"/>
        <v>-44.160605279847786</v>
      </c>
    </row>
    <row r="33" spans="1:5" x14ac:dyDescent="0.3">
      <c r="A33" s="14" t="s">
        <v>27</v>
      </c>
      <c r="B33" s="15">
        <f>[2]SCF!C29</f>
        <v>0</v>
      </c>
      <c r="C33" s="15">
        <v>100000000</v>
      </c>
      <c r="D33" s="15">
        <f t="shared" si="1"/>
        <v>100000000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[2]SCF!C30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[2]SCF!C31</f>
        <v>0</v>
      </c>
      <c r="C35" s="18">
        <v>100000000</v>
      </c>
      <c r="D35" s="18">
        <f t="shared" si="1"/>
        <v>100000000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[2]SCF!C32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45049279</v>
      </c>
      <c r="C40" s="18">
        <v>-23266201.560000002</v>
      </c>
      <c r="D40" s="18">
        <f t="shared" si="1"/>
        <v>-68315480.560000002</v>
      </c>
      <c r="E40" s="19">
        <f t="shared" si="5"/>
        <v>-151.64611304877934</v>
      </c>
    </row>
    <row r="41" spans="1:5" ht="15" customHeight="1" x14ac:dyDescent="0.3">
      <c r="A41" s="24" t="s">
        <v>35</v>
      </c>
      <c r="B41" s="18">
        <f>[2]SCF!C37</f>
        <v>0</v>
      </c>
      <c r="C41" s="18">
        <v>1638543.12</v>
      </c>
      <c r="D41" s="18">
        <f t="shared" si="1"/>
        <v>1638543.12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[2]SCF!C38</f>
        <v>2074532410</v>
      </c>
      <c r="C42" s="27">
        <v>1207217043.0999999</v>
      </c>
      <c r="D42" s="27">
        <f t="shared" si="1"/>
        <v>-867315366.9000001</v>
      </c>
      <c r="E42" s="28">
        <f t="shared" si="0"/>
        <v>-41.807752085203632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1547671827</v>
      </c>
      <c r="C45" s="18">
        <v>908522067.4000001</v>
      </c>
      <c r="D45" s="18">
        <f>C45-B45</f>
        <v>-639149759.5999999</v>
      </c>
      <c r="E45" s="19">
        <f>IFERROR(+D45/B45*100,0)</f>
        <v>-41.297499149992603</v>
      </c>
    </row>
    <row r="46" spans="1:5" ht="15" customHeight="1" x14ac:dyDescent="0.3">
      <c r="A46" s="14" t="s">
        <v>39</v>
      </c>
      <c r="B46" s="15">
        <f>[2]SCF!C42</f>
        <v>174103332</v>
      </c>
      <c r="C46" s="15">
        <v>68972663.569999993</v>
      </c>
      <c r="D46" s="15">
        <f t="shared" ref="D46:D61" si="6">+B46-C46</f>
        <v>105130668.43000001</v>
      </c>
      <c r="E46" s="16">
        <f t="shared" ref="E46" si="7">+D46/B46*100</f>
        <v>60.384064579533728</v>
      </c>
    </row>
    <row r="47" spans="1:5" ht="15" customHeight="1" x14ac:dyDescent="0.3">
      <c r="A47" s="17" t="s">
        <v>40</v>
      </c>
      <c r="B47" s="18">
        <f>[2]SCF!C43</f>
        <v>83070050</v>
      </c>
      <c r="C47" s="18">
        <v>33273106.340000004</v>
      </c>
      <c r="D47" s="18">
        <f t="shared" si="6"/>
        <v>49796943.659999996</v>
      </c>
      <c r="E47" s="19">
        <f t="shared" ref="E47:E61" si="8">IFERROR(+D47/B47*100,0)</f>
        <v>59.945724915297383</v>
      </c>
    </row>
    <row r="48" spans="1:5" ht="15" customHeight="1" x14ac:dyDescent="0.3">
      <c r="A48" s="17" t="s">
        <v>41</v>
      </c>
      <c r="B48" s="18">
        <f>[2]SCF!C44</f>
        <v>8961381</v>
      </c>
      <c r="C48" s="18">
        <v>3487056.47</v>
      </c>
      <c r="D48" s="18">
        <f t="shared" si="6"/>
        <v>5474324.5299999993</v>
      </c>
      <c r="E48" s="19">
        <f t="shared" si="8"/>
        <v>61.087956532592457</v>
      </c>
    </row>
    <row r="49" spans="1:5" ht="15" customHeight="1" x14ac:dyDescent="0.3">
      <c r="A49" s="17" t="s">
        <v>42</v>
      </c>
      <c r="B49" s="18">
        <f>[2]SCF!C45</f>
        <v>23296900</v>
      </c>
      <c r="C49" s="18">
        <v>9774626.9199999999</v>
      </c>
      <c r="D49" s="18">
        <f t="shared" si="6"/>
        <v>13522273.08</v>
      </c>
      <c r="E49" s="19">
        <f t="shared" si="8"/>
        <v>58.043229270847199</v>
      </c>
    </row>
    <row r="50" spans="1:5" ht="15" customHeight="1" x14ac:dyDescent="0.3">
      <c r="A50" s="17" t="s">
        <v>43</v>
      </c>
      <c r="B50" s="18">
        <f>[2]SCF!C46</f>
        <v>1069075</v>
      </c>
      <c r="C50" s="18">
        <v>396920.16</v>
      </c>
      <c r="D50" s="18">
        <f t="shared" si="6"/>
        <v>672154.84000000008</v>
      </c>
      <c r="E50" s="19">
        <f t="shared" si="8"/>
        <v>62.872561794074322</v>
      </c>
    </row>
    <row r="51" spans="1:5" ht="15" customHeight="1" x14ac:dyDescent="0.3">
      <c r="A51" s="17" t="s">
        <v>44</v>
      </c>
      <c r="B51" s="18">
        <f>[2]SCF!C47</f>
        <v>2101921</v>
      </c>
      <c r="C51" s="18">
        <v>1254886.29</v>
      </c>
      <c r="D51" s="18">
        <f t="shared" si="6"/>
        <v>847034.71</v>
      </c>
      <c r="E51" s="19">
        <f t="shared" si="8"/>
        <v>40.29812300271989</v>
      </c>
    </row>
    <row r="52" spans="1:5" x14ac:dyDescent="0.3">
      <c r="A52" s="17" t="s">
        <v>45</v>
      </c>
      <c r="B52" s="18">
        <f>[2]SCF!C48</f>
        <v>1134667</v>
      </c>
      <c r="C52" s="18">
        <v>813971.41999999993</v>
      </c>
      <c r="D52" s="18">
        <f t="shared" si="6"/>
        <v>320695.58000000007</v>
      </c>
      <c r="E52" s="19">
        <f t="shared" si="8"/>
        <v>28.263409440831545</v>
      </c>
    </row>
    <row r="53" spans="1:5" ht="15" customHeight="1" x14ac:dyDescent="0.3">
      <c r="A53" s="17" t="s">
        <v>46</v>
      </c>
      <c r="B53" s="18">
        <f>[2]SCF!C49</f>
        <v>11950405</v>
      </c>
      <c r="C53" s="18">
        <v>4688893.8500000006</v>
      </c>
      <c r="D53" s="18">
        <f t="shared" si="6"/>
        <v>7261511.1499999994</v>
      </c>
      <c r="E53" s="19">
        <f t="shared" si="8"/>
        <v>60.763724325660931</v>
      </c>
    </row>
    <row r="54" spans="1:5" ht="15" customHeight="1" x14ac:dyDescent="0.3">
      <c r="A54" s="17" t="s">
        <v>47</v>
      </c>
      <c r="B54" s="18">
        <f>[2]SCF!C50</f>
        <v>4927965</v>
      </c>
      <c r="C54" s="18">
        <v>2090909.62</v>
      </c>
      <c r="D54" s="18">
        <f t="shared" si="6"/>
        <v>2837055.38</v>
      </c>
      <c r="E54" s="19">
        <f t="shared" si="8"/>
        <v>57.570526170538947</v>
      </c>
    </row>
    <row r="55" spans="1:5" ht="15" customHeight="1" x14ac:dyDescent="0.3">
      <c r="A55" s="17" t="s">
        <v>48</v>
      </c>
      <c r="B55" s="18">
        <f>[2]SCF!C51</f>
        <v>1691000</v>
      </c>
      <c r="C55" s="18">
        <v>853168.45</v>
      </c>
      <c r="D55" s="18">
        <f t="shared" si="6"/>
        <v>837831.55</v>
      </c>
      <c r="E55" s="19">
        <f t="shared" si="8"/>
        <v>49.546513897102308</v>
      </c>
    </row>
    <row r="56" spans="1:5" ht="15" customHeight="1" x14ac:dyDescent="0.3">
      <c r="A56" s="17" t="s">
        <v>49</v>
      </c>
      <c r="B56" s="18">
        <f>[2]SCF!C52</f>
        <v>1676400</v>
      </c>
      <c r="C56" s="18">
        <v>825250</v>
      </c>
      <c r="D56" s="18">
        <f t="shared" si="6"/>
        <v>851150</v>
      </c>
      <c r="E56" s="19">
        <f t="shared" si="8"/>
        <v>50.772488666189453</v>
      </c>
    </row>
    <row r="57" spans="1:5" ht="15" customHeight="1" x14ac:dyDescent="0.3">
      <c r="A57" s="17" t="s">
        <v>50</v>
      </c>
      <c r="B57" s="18">
        <f>[2]SCF!C53</f>
        <v>20624992</v>
      </c>
      <c r="C57" s="18">
        <v>7780478.2800000003</v>
      </c>
      <c r="D57" s="18">
        <f t="shared" si="6"/>
        <v>12844513.719999999</v>
      </c>
      <c r="E57" s="19">
        <f t="shared" si="8"/>
        <v>62.27645431329136</v>
      </c>
    </row>
    <row r="58" spans="1:5" ht="15" customHeight="1" x14ac:dyDescent="0.3">
      <c r="A58" s="17" t="s">
        <v>51</v>
      </c>
      <c r="B58" s="18">
        <f>[2]SCF!C54</f>
        <v>1069176</v>
      </c>
      <c r="C58" s="18">
        <v>869334.47000000009</v>
      </c>
      <c r="D58" s="18">
        <f t="shared" si="6"/>
        <v>199841.52999999991</v>
      </c>
      <c r="E58" s="19">
        <f t="shared" si="8"/>
        <v>18.691172454301245</v>
      </c>
    </row>
    <row r="59" spans="1:5" ht="15" customHeight="1" x14ac:dyDescent="0.3">
      <c r="A59" s="17" t="s">
        <v>52</v>
      </c>
      <c r="B59" s="18">
        <f>[2]SCF!C55</f>
        <v>10040531</v>
      </c>
      <c r="C59" s="18">
        <v>2235524.7799999998</v>
      </c>
      <c r="D59" s="18">
        <f t="shared" si="6"/>
        <v>7805006.2200000007</v>
      </c>
      <c r="E59" s="19">
        <f t="shared" si="8"/>
        <v>77.734994493817112</v>
      </c>
    </row>
    <row r="60" spans="1:5" ht="15" customHeight="1" x14ac:dyDescent="0.3">
      <c r="A60" s="17" t="s">
        <v>53</v>
      </c>
      <c r="B60" s="18">
        <f>[2]SCF!C56</f>
        <v>2488869</v>
      </c>
      <c r="C60" s="18">
        <v>628536.52</v>
      </c>
      <c r="D60" s="18">
        <f t="shared" si="6"/>
        <v>1860332.48</v>
      </c>
      <c r="E60" s="19">
        <f t="shared" si="8"/>
        <v>74.746098729985391</v>
      </c>
    </row>
    <row r="61" spans="1:5" ht="15" customHeight="1" x14ac:dyDescent="0.3">
      <c r="A61" s="17" t="s">
        <v>54</v>
      </c>
      <c r="B61" s="18">
        <f>[2]SCF!C57</f>
        <v>0</v>
      </c>
      <c r="C61" s="18">
        <v>0</v>
      </c>
      <c r="D61" s="18">
        <f t="shared" si="6"/>
        <v>0</v>
      </c>
      <c r="E61" s="19">
        <f t="shared" si="8"/>
        <v>0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31471144</v>
      </c>
      <c r="C63" s="18">
        <v>15735558</v>
      </c>
      <c r="D63" s="18">
        <f t="shared" ref="D63:D67" si="9">C63-B63</f>
        <v>-15735586</v>
      </c>
      <c r="E63" s="19">
        <f t="shared" ref="E63:E67" si="10">IFERROR(+D63/B63*100,0)</f>
        <v>-50.000044485195701</v>
      </c>
    </row>
    <row r="64" spans="1:5" x14ac:dyDescent="0.3">
      <c r="A64" s="24" t="s">
        <v>57</v>
      </c>
      <c r="B64" s="18">
        <f>[2]SCF!C61</f>
        <v>0</v>
      </c>
      <c r="C64" s="18">
        <v>40559888.880000003</v>
      </c>
      <c r="D64" s="18">
        <f t="shared" si="9"/>
        <v>40559888.880000003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[2]SCF!C62</f>
        <v>7574820</v>
      </c>
      <c r="C65" s="18">
        <v>3787410</v>
      </c>
      <c r="D65" s="18">
        <f t="shared" si="9"/>
        <v>-3787410</v>
      </c>
      <c r="E65" s="19">
        <f t="shared" si="10"/>
        <v>-50</v>
      </c>
    </row>
    <row r="66" spans="1:5" ht="15" customHeight="1" x14ac:dyDescent="0.3">
      <c r="A66" s="24" t="s">
        <v>59</v>
      </c>
      <c r="B66" s="18">
        <f>[2]SCF!C63</f>
        <v>6003315</v>
      </c>
      <c r="C66" s="18">
        <v>3001657.5</v>
      </c>
      <c r="D66" s="18">
        <f t="shared" si="9"/>
        <v>-3001657.5</v>
      </c>
      <c r="E66" s="19">
        <f t="shared" si="10"/>
        <v>-50</v>
      </c>
    </row>
    <row r="67" spans="1:5" ht="15" customHeight="1" x14ac:dyDescent="0.3">
      <c r="A67" s="24" t="s">
        <v>60</v>
      </c>
      <c r="B67" s="18">
        <f>[2]SCF!C64</f>
        <v>2000000</v>
      </c>
      <c r="C67" s="18">
        <v>0</v>
      </c>
      <c r="D67" s="18">
        <f t="shared" si="9"/>
        <v>-2000000</v>
      </c>
      <c r="E67" s="19">
        <f t="shared" si="10"/>
        <v>-100</v>
      </c>
    </row>
    <row r="68" spans="1:5" ht="15" customHeight="1" x14ac:dyDescent="0.3">
      <c r="A68" s="30" t="s">
        <v>61</v>
      </c>
      <c r="B68" s="15">
        <f>+B63+B64+B65+B66+B67</f>
        <v>47049279</v>
      </c>
      <c r="C68" s="31">
        <v>63084514.380000003</v>
      </c>
      <c r="D68" s="31">
        <f t="shared" ref="D68" si="11">+C68-B68</f>
        <v>16035235.380000003</v>
      </c>
      <c r="E68" s="32">
        <f t="shared" ref="E68" si="12">+D68/B68*100</f>
        <v>34.081787693282187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35044133</v>
      </c>
      <c r="C70" s="15">
        <v>18289242.609999999</v>
      </c>
      <c r="D70" s="15">
        <f t="shared" ref="D70:D82" si="13">+C70-B70</f>
        <v>-16754890.390000001</v>
      </c>
      <c r="E70" s="16">
        <f t="shared" ref="E70:E82" si="14">+D70/B70*100</f>
        <v>-47.810828677085546</v>
      </c>
    </row>
    <row r="71" spans="1:5" ht="15" customHeight="1" x14ac:dyDescent="0.3">
      <c r="A71" s="17" t="s">
        <v>14</v>
      </c>
      <c r="B71" s="18">
        <f>[2]SCF!C68</f>
        <v>34713161</v>
      </c>
      <c r="C71" s="18">
        <v>14671100.699999999</v>
      </c>
      <c r="D71" s="18">
        <f t="shared" si="13"/>
        <v>-20042060.300000001</v>
      </c>
      <c r="E71" s="19">
        <f t="shared" ref="E71:E81" si="15">IFERROR(+D71/B71*100,0)</f>
        <v>-57.736200687687301</v>
      </c>
    </row>
    <row r="72" spans="1:5" ht="15" customHeight="1" x14ac:dyDescent="0.3">
      <c r="A72" s="17" t="s">
        <v>15</v>
      </c>
      <c r="B72" s="18">
        <f>[2]SCF!C69</f>
        <v>330972</v>
      </c>
      <c r="C72" s="18">
        <v>139957.13</v>
      </c>
      <c r="D72" s="18">
        <f t="shared" si="13"/>
        <v>-191014.87</v>
      </c>
      <c r="E72" s="19">
        <f t="shared" si="15"/>
        <v>-57.713302031591795</v>
      </c>
    </row>
    <row r="73" spans="1:5" ht="15" customHeight="1" x14ac:dyDescent="0.3">
      <c r="A73" s="17" t="s">
        <v>16</v>
      </c>
      <c r="B73" s="18">
        <f>[2]SCF!C70</f>
        <v>0</v>
      </c>
      <c r="C73" s="18">
        <v>177.55</v>
      </c>
      <c r="D73" s="18">
        <f t="shared" si="13"/>
        <v>177.55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[2]SCF!C71</f>
        <v>0</v>
      </c>
      <c r="C74" s="18">
        <v>6892.6900000000005</v>
      </c>
      <c r="D74" s="18">
        <f t="shared" si="13"/>
        <v>6892.6900000000005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[2]SCF!C72</f>
        <v>0</v>
      </c>
      <c r="C75" s="18">
        <v>3471114.54</v>
      </c>
      <c r="D75" s="18">
        <f t="shared" si="13"/>
        <v>3471114.54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17319448</v>
      </c>
      <c r="C77" s="18">
        <v>560943.58000000007</v>
      </c>
      <c r="D77" s="18">
        <f t="shared" ref="D77:D81" si="16">C77-B77</f>
        <v>-16758504.42</v>
      </c>
      <c r="E77" s="19">
        <f t="shared" si="15"/>
        <v>-96.761192504518618</v>
      </c>
    </row>
    <row r="78" spans="1:5" x14ac:dyDescent="0.3">
      <c r="A78" s="24" t="s">
        <v>66</v>
      </c>
      <c r="B78" s="18">
        <f>[2]SCF!C75</f>
        <v>162802930</v>
      </c>
      <c r="C78" s="18">
        <v>99190157.030000001</v>
      </c>
      <c r="D78" s="18">
        <f t="shared" si="16"/>
        <v>-63612772.969999999</v>
      </c>
      <c r="E78" s="19">
        <f t="shared" si="15"/>
        <v>-39.073481644341413</v>
      </c>
    </row>
    <row r="79" spans="1:5" ht="15" customHeight="1" x14ac:dyDescent="0.3">
      <c r="A79" s="24" t="s">
        <v>67</v>
      </c>
      <c r="B79" s="18">
        <f>[2]SCF!C76</f>
        <v>9500000</v>
      </c>
      <c r="C79" s="18">
        <v>5422012.4499999993</v>
      </c>
      <c r="D79" s="18">
        <f t="shared" si="16"/>
        <v>-4077987.5500000007</v>
      </c>
      <c r="E79" s="19">
        <f t="shared" si="15"/>
        <v>-42.926184736842117</v>
      </c>
    </row>
    <row r="80" spans="1:5" x14ac:dyDescent="0.3">
      <c r="A80" s="24" t="s">
        <v>68</v>
      </c>
      <c r="B80" s="18">
        <f>[2]SCF!C77</f>
        <v>0</v>
      </c>
      <c r="C80" s="18">
        <v>44162.59</v>
      </c>
      <c r="D80" s="18">
        <f t="shared" si="16"/>
        <v>44162.59</v>
      </c>
      <c r="E80" s="19">
        <f t="shared" si="15"/>
        <v>0</v>
      </c>
    </row>
    <row r="81" spans="1:5" x14ac:dyDescent="0.3">
      <c r="A81" s="24" t="s">
        <v>69</v>
      </c>
      <c r="B81" s="18">
        <f>[2]SCF!C78</f>
        <v>0</v>
      </c>
      <c r="C81" s="18">
        <v>-17003815.050000001</v>
      </c>
      <c r="D81" s="18">
        <f t="shared" si="16"/>
        <v>-17003815.050000001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224666511</v>
      </c>
      <c r="C82" s="31">
        <v>106502703.21000001</v>
      </c>
      <c r="D82" s="31">
        <f t="shared" si="13"/>
        <v>-118163807.78999999</v>
      </c>
      <c r="E82" s="32">
        <f t="shared" si="14"/>
        <v>-52.595203114183754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0</v>
      </c>
      <c r="C84" s="18">
        <v>9897610.0699999984</v>
      </c>
      <c r="D84" s="18">
        <f t="shared" ref="D84:D88" si="17">+C84-B84</f>
        <v>9897610.0699999984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[2]SCF!C82</f>
        <v>0</v>
      </c>
      <c r="C85" s="18">
        <v>8655756.0099999979</v>
      </c>
      <c r="D85" s="18">
        <f t="shared" si="17"/>
        <v>8655756.0099999979</v>
      </c>
      <c r="E85" s="19">
        <f t="shared" si="18"/>
        <v>0</v>
      </c>
    </row>
    <row r="86" spans="1:5" ht="15" customHeight="1" x14ac:dyDescent="0.3">
      <c r="A86" s="24" t="s">
        <v>74</v>
      </c>
      <c r="B86" s="18">
        <f>[2]SCF!C83</f>
        <v>5000000</v>
      </c>
      <c r="C86" s="18">
        <v>6163019.1200000001</v>
      </c>
      <c r="D86" s="18">
        <f t="shared" si="17"/>
        <v>1163019.1200000001</v>
      </c>
      <c r="E86" s="19">
        <f t="shared" si="18"/>
        <v>23.260382400000001</v>
      </c>
    </row>
    <row r="87" spans="1:5" ht="15" customHeight="1" x14ac:dyDescent="0.3">
      <c r="A87" s="30" t="s">
        <v>75</v>
      </c>
      <c r="B87" s="33">
        <f>+B84+B85+B86</f>
        <v>5000000</v>
      </c>
      <c r="C87" s="31">
        <v>24716385.199999999</v>
      </c>
      <c r="D87" s="31">
        <f t="shared" si="17"/>
        <v>19716385.199999999</v>
      </c>
      <c r="E87" s="32">
        <f>+D87/B87*100</f>
        <v>394.32770399999998</v>
      </c>
    </row>
    <row r="88" spans="1:5" ht="18" customHeight="1" x14ac:dyDescent="0.3">
      <c r="A88" s="25" t="s">
        <v>76</v>
      </c>
      <c r="B88" s="27">
        <f>+B45+B46+B68+B82+B87</f>
        <v>1998490949</v>
      </c>
      <c r="C88" s="27">
        <v>1171798333.76</v>
      </c>
      <c r="D88" s="27">
        <f t="shared" si="17"/>
        <v>-826692615.24000001</v>
      </c>
      <c r="E88" s="28">
        <f>+D88/B88*100</f>
        <v>-41.365842344878189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63552510</v>
      </c>
      <c r="C91" s="18">
        <v>28444152.000000004</v>
      </c>
      <c r="D91" s="18">
        <f t="shared" ref="D91:D98" si="19">+C91-B91</f>
        <v>-35108358</v>
      </c>
      <c r="E91" s="19">
        <f>IFERROR(+D91/B91*100,0)</f>
        <v>-55.243070651340133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12000000</v>
      </c>
      <c r="C93" s="18">
        <v>2000000</v>
      </c>
      <c r="D93" s="18">
        <f t="shared" si="19"/>
        <v>-10000000</v>
      </c>
      <c r="E93" s="19">
        <f t="shared" si="20"/>
        <v>-83.333333333333343</v>
      </c>
    </row>
    <row r="94" spans="1:5" ht="15" customHeight="1" x14ac:dyDescent="0.3">
      <c r="A94" s="24" t="s">
        <v>81</v>
      </c>
      <c r="B94" s="18">
        <f>[2]SCF!C91</f>
        <v>3000000</v>
      </c>
      <c r="C94" s="18">
        <v>1022727.25</v>
      </c>
      <c r="D94" s="18">
        <f t="shared" si="19"/>
        <v>-1977272.75</v>
      </c>
      <c r="E94" s="19">
        <f t="shared" si="20"/>
        <v>-65.909091666666669</v>
      </c>
    </row>
    <row r="95" spans="1:5" ht="15" customHeight="1" x14ac:dyDescent="0.3">
      <c r="A95" s="24" t="s">
        <v>82</v>
      </c>
      <c r="B95" s="18">
        <f>[2]SCF!C92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78552510</v>
      </c>
      <c r="C98" s="31">
        <v>31466879.250000004</v>
      </c>
      <c r="D98" s="31">
        <f t="shared" si="19"/>
        <v>-47085630.75</v>
      </c>
      <c r="E98" s="32">
        <f t="shared" ref="E98" si="21">+D98/B98*100</f>
        <v>-59.941599256344581</v>
      </c>
    </row>
    <row r="99" spans="1:5" ht="15" customHeight="1" x14ac:dyDescent="0.3">
      <c r="A99" s="34" t="s">
        <v>86</v>
      </c>
      <c r="B99" s="35">
        <f>+B42-B88-B98</f>
        <v>-2511049</v>
      </c>
      <c r="C99" s="36">
        <v>3951830.0899999104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42955683</v>
      </c>
      <c r="C100" s="18">
        <v>27948601.07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40444634</v>
      </c>
      <c r="C101" s="36">
        <v>31900431.159999911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tabSelected="1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NORDECO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">
        <v>89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7417967640.8900003</v>
      </c>
      <c r="C16" s="15">
        <v>4024541909.9800005</v>
      </c>
      <c r="D16" s="15">
        <f>+C16-B16</f>
        <v>-3393425730.9099998</v>
      </c>
      <c r="E16" s="16">
        <f t="shared" ref="E16:E42" si="0">+D16/B16*100</f>
        <v>-45.746030384447188</v>
      </c>
    </row>
    <row r="17" spans="1:5" ht="15" customHeight="1" x14ac:dyDescent="0.3">
      <c r="A17" s="17" t="s">
        <v>11</v>
      </c>
      <c r="B17" s="18">
        <f>[3]SCF!C13</f>
        <v>6582830489.04</v>
      </c>
      <c r="C17" s="18">
        <v>3574741601.29</v>
      </c>
      <c r="D17" s="18">
        <f t="shared" ref="D17:D42" si="1">+C17-B17</f>
        <v>-3008088887.75</v>
      </c>
      <c r="E17" s="19">
        <f t="shared" ref="E17:E18" si="2">IFERROR(+D17/B17*100,0)</f>
        <v>-45.695979757617629</v>
      </c>
    </row>
    <row r="18" spans="1:5" ht="15" customHeight="1" x14ac:dyDescent="0.3">
      <c r="A18" s="17" t="s">
        <v>12</v>
      </c>
      <c r="B18" s="18">
        <f>[3]SCF!C14</f>
        <v>135189713.09</v>
      </c>
      <c r="C18" s="18">
        <v>57899567.089999996</v>
      </c>
      <c r="D18" s="18">
        <f t="shared" si="1"/>
        <v>-77290146</v>
      </c>
      <c r="E18" s="19">
        <f t="shared" si="2"/>
        <v>-57.171617746200511</v>
      </c>
    </row>
    <row r="19" spans="1:5" ht="15" customHeight="1" x14ac:dyDescent="0.3">
      <c r="A19" s="20" t="s">
        <v>13</v>
      </c>
      <c r="B19" s="15">
        <f>[3]SCF!C15</f>
        <v>171349435.66999999</v>
      </c>
      <c r="C19" s="21">
        <v>51729303.780000001</v>
      </c>
      <c r="D19" s="21">
        <f t="shared" si="1"/>
        <v>-119620131.88999999</v>
      </c>
      <c r="E19" s="22">
        <f t="shared" si="0"/>
        <v>-69.81063662233187</v>
      </c>
    </row>
    <row r="20" spans="1:5" ht="15" customHeight="1" x14ac:dyDescent="0.3">
      <c r="A20" s="23" t="s">
        <v>14</v>
      </c>
      <c r="B20" s="18">
        <f>[3]SCF!C16</f>
        <v>103466377.98999999</v>
      </c>
      <c r="C20" s="18">
        <v>39848412.039999999</v>
      </c>
      <c r="D20" s="18">
        <f t="shared" si="1"/>
        <v>-63617965.949999996</v>
      </c>
      <c r="E20" s="19">
        <f t="shared" ref="E20:E28" si="3">IFERROR(+D20/B20*100,0)</f>
        <v>-61.48660771342422</v>
      </c>
    </row>
    <row r="21" spans="1:5" ht="15" customHeight="1" x14ac:dyDescent="0.3">
      <c r="A21" s="23" t="s">
        <v>15</v>
      </c>
      <c r="B21" s="18">
        <f>[3]SCF!C17</f>
        <v>1139202.45</v>
      </c>
      <c r="C21" s="18">
        <v>420452.04000000004</v>
      </c>
      <c r="D21" s="18">
        <f t="shared" si="1"/>
        <v>-718750.40999999992</v>
      </c>
      <c r="E21" s="19">
        <f t="shared" si="3"/>
        <v>-63.092421369002494</v>
      </c>
    </row>
    <row r="22" spans="1:5" ht="15" customHeight="1" x14ac:dyDescent="0.3">
      <c r="A22" s="23" t="s">
        <v>16</v>
      </c>
      <c r="B22" s="18">
        <f>[3]SCF!C18</f>
        <v>1675297.33</v>
      </c>
      <c r="C22" s="18">
        <v>25377.449999999997</v>
      </c>
      <c r="D22" s="18">
        <f t="shared" si="1"/>
        <v>-1649919.8800000001</v>
      </c>
      <c r="E22" s="19">
        <f t="shared" si="3"/>
        <v>-98.485197251523118</v>
      </c>
    </row>
    <row r="23" spans="1:5" ht="15" customHeight="1" x14ac:dyDescent="0.3">
      <c r="A23" s="23" t="s">
        <v>17</v>
      </c>
      <c r="B23" s="18">
        <f>[3]SCF!C19</f>
        <v>36387463.359999999</v>
      </c>
      <c r="C23" s="18">
        <v>898569.90999999992</v>
      </c>
      <c r="D23" s="18">
        <f t="shared" si="1"/>
        <v>-35488893.450000003</v>
      </c>
      <c r="E23" s="19">
        <f t="shared" si="3"/>
        <v>-97.530550835297376</v>
      </c>
    </row>
    <row r="24" spans="1:5" ht="15" customHeight="1" x14ac:dyDescent="0.3">
      <c r="A24" s="23" t="s">
        <v>18</v>
      </c>
      <c r="B24" s="18">
        <f>[3]SCF!C20</f>
        <v>28681094.539999999</v>
      </c>
      <c r="C24" s="18">
        <v>10536492.34</v>
      </c>
      <c r="D24" s="18">
        <f t="shared" si="1"/>
        <v>-18144602.199999999</v>
      </c>
      <c r="E24" s="19">
        <f t="shared" si="3"/>
        <v>-63.263283675226155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71527605.379999995</v>
      </c>
      <c r="C26" s="18">
        <v>3011139.17</v>
      </c>
      <c r="D26" s="18">
        <f t="shared" si="1"/>
        <v>-68516466.209999993</v>
      </c>
      <c r="E26" s="19">
        <f t="shared" si="3"/>
        <v>-95.790241887725841</v>
      </c>
    </row>
    <row r="27" spans="1:5" ht="15" customHeight="1" x14ac:dyDescent="0.3">
      <c r="A27" s="17" t="s">
        <v>21</v>
      </c>
      <c r="B27" s="18">
        <f>[3]SCF!C23</f>
        <v>441596707.55000001</v>
      </c>
      <c r="C27" s="18">
        <v>330217797.29000002</v>
      </c>
      <c r="D27" s="18">
        <f t="shared" si="1"/>
        <v>-111378910.25999999</v>
      </c>
      <c r="E27" s="19">
        <f t="shared" si="3"/>
        <v>-25.22186156639065</v>
      </c>
    </row>
    <row r="28" spans="1:5" ht="15" customHeight="1" x14ac:dyDescent="0.3">
      <c r="A28" s="17" t="s">
        <v>22</v>
      </c>
      <c r="B28" s="18">
        <f>[3]SCF!C24</f>
        <v>15473690.16</v>
      </c>
      <c r="C28" s="18">
        <v>6942501.3599999994</v>
      </c>
      <c r="D28" s="18">
        <f t="shared" si="1"/>
        <v>-8531188.8000000007</v>
      </c>
      <c r="E28" s="19">
        <f t="shared" si="3"/>
        <v>-55.133511862951764</v>
      </c>
    </row>
    <row r="29" spans="1:5" ht="15" customHeight="1" x14ac:dyDescent="0.3">
      <c r="A29" s="14" t="s">
        <v>23</v>
      </c>
      <c r="B29" s="15">
        <f>[3]SCF!C25</f>
        <v>322351200</v>
      </c>
      <c r="C29" s="15">
        <v>175904505.02000001</v>
      </c>
      <c r="D29" s="15">
        <f t="shared" si="1"/>
        <v>-146446694.97999999</v>
      </c>
      <c r="E29" s="16">
        <f t="shared" si="0"/>
        <v>-45.43078945572406</v>
      </c>
    </row>
    <row r="30" spans="1:5" ht="15" customHeight="1" x14ac:dyDescent="0.3">
      <c r="A30" s="17" t="s">
        <v>24</v>
      </c>
      <c r="B30" s="18">
        <f>[3]SCF!C26</f>
        <v>275484000</v>
      </c>
      <c r="C30" s="18">
        <v>171047953.91</v>
      </c>
      <c r="D30" s="18">
        <f t="shared" si="1"/>
        <v>-104436046.09</v>
      </c>
      <c r="E30" s="19">
        <f t="shared" ref="E30:E32" si="4">IFERROR(+D30/B30*100,0)</f>
        <v>-37.910022393315039</v>
      </c>
    </row>
    <row r="31" spans="1:5" ht="15" customHeight="1" x14ac:dyDescent="0.3">
      <c r="A31" s="17" t="s">
        <v>25</v>
      </c>
      <c r="B31" s="18">
        <f>[3]SCF!C27</f>
        <v>0</v>
      </c>
      <c r="C31" s="18">
        <v>25938.25</v>
      </c>
      <c r="D31" s="18">
        <f t="shared" si="1"/>
        <v>25938.25</v>
      </c>
      <c r="E31" s="19">
        <f t="shared" si="4"/>
        <v>0</v>
      </c>
    </row>
    <row r="32" spans="1:5" x14ac:dyDescent="0.3">
      <c r="A32" s="17" t="s">
        <v>26</v>
      </c>
      <c r="B32" s="18">
        <f>[3]SCF!C28</f>
        <v>46867200</v>
      </c>
      <c r="C32" s="18">
        <v>4830612.8600000003</v>
      </c>
      <c r="D32" s="18">
        <f t="shared" si="1"/>
        <v>-42036587.140000001</v>
      </c>
      <c r="E32" s="19">
        <f t="shared" si="4"/>
        <v>-89.692977476785472</v>
      </c>
    </row>
    <row r="33" spans="1:5" x14ac:dyDescent="0.3">
      <c r="A33" s="14" t="s">
        <v>27</v>
      </c>
      <c r="B33" s="15">
        <f>[3]SCF!C29</f>
        <v>3718671160</v>
      </c>
      <c r="C33" s="15">
        <v>607653300</v>
      </c>
      <c r="D33" s="15">
        <f t="shared" si="1"/>
        <v>-3111017860</v>
      </c>
      <c r="E33" s="16">
        <f t="shared" si="0"/>
        <v>-83.659396761503373</v>
      </c>
    </row>
    <row r="34" spans="1:5" ht="15" customHeight="1" x14ac:dyDescent="0.3">
      <c r="A34" s="17" t="s">
        <v>28</v>
      </c>
      <c r="B34" s="18">
        <f>[3]SCF!C30</f>
        <v>86046718</v>
      </c>
      <c r="C34" s="18">
        <v>0</v>
      </c>
      <c r="D34" s="18">
        <f t="shared" si="1"/>
        <v>-86046718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[3]SCF!C31</f>
        <v>83560818.629999995</v>
      </c>
      <c r="C35" s="18">
        <v>600000000</v>
      </c>
      <c r="D35" s="18">
        <f t="shared" si="1"/>
        <v>516439181.37</v>
      </c>
      <c r="E35" s="19">
        <f t="shared" si="5"/>
        <v>618.03987782449519</v>
      </c>
    </row>
    <row r="36" spans="1:5" ht="20.399999999999999" customHeight="1" x14ac:dyDescent="0.3">
      <c r="A36" s="17" t="s">
        <v>30</v>
      </c>
      <c r="B36" s="18">
        <f>[3]SCF!C32</f>
        <v>3549063623.3699999</v>
      </c>
      <c r="C36" s="18">
        <v>7653300</v>
      </c>
      <c r="D36" s="18">
        <f t="shared" si="1"/>
        <v>-3541410323.3699999</v>
      </c>
      <c r="E36" s="19">
        <f t="shared" si="5"/>
        <v>-99.784357204824275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177733462.44</v>
      </c>
      <c r="C38" s="18">
        <v>0</v>
      </c>
      <c r="D38" s="18">
        <f t="shared" si="1"/>
        <v>-177733462.44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1333754627.53</v>
      </c>
      <c r="C40" s="18">
        <v>160339448.22</v>
      </c>
      <c r="D40" s="18">
        <f t="shared" si="1"/>
        <v>-1173415179.3099999</v>
      </c>
      <c r="E40" s="19">
        <f t="shared" si="5"/>
        <v>-87.978339875233644</v>
      </c>
    </row>
    <row r="41" spans="1:5" ht="15" customHeight="1" x14ac:dyDescent="0.3">
      <c r="A41" s="24" t="s">
        <v>35</v>
      </c>
      <c r="B41" s="18">
        <f>[3]SCF!C37</f>
        <v>22009549.960000001</v>
      </c>
      <c r="C41" s="18">
        <v>25168898.120000005</v>
      </c>
      <c r="D41" s="18">
        <f t="shared" si="1"/>
        <v>3159348.1600000039</v>
      </c>
      <c r="E41" s="19">
        <f t="shared" si="5"/>
        <v>14.354442347716246</v>
      </c>
    </row>
    <row r="42" spans="1:5" ht="15" customHeight="1" x14ac:dyDescent="0.3">
      <c r="A42" s="25" t="s">
        <v>36</v>
      </c>
      <c r="B42" s="26">
        <f>[3]SCF!C38</f>
        <v>12992487640.82</v>
      </c>
      <c r="C42" s="27">
        <v>4993608061.3400002</v>
      </c>
      <c r="D42" s="27">
        <f t="shared" si="1"/>
        <v>-7998879579.4799995</v>
      </c>
      <c r="E42" s="28">
        <f t="shared" si="0"/>
        <v>-61.565419961216627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5304913076.6400003</v>
      </c>
      <c r="C45" s="18">
        <v>2710541068.2200003</v>
      </c>
      <c r="D45" s="18">
        <f>C45-B45</f>
        <v>-2594372008.4200001</v>
      </c>
      <c r="E45" s="19">
        <f>IFERROR(+D45/B45*100,0)</f>
        <v>-48.905080459173341</v>
      </c>
    </row>
    <row r="46" spans="1:5" ht="15" customHeight="1" x14ac:dyDescent="0.3">
      <c r="A46" s="14" t="s">
        <v>39</v>
      </c>
      <c r="B46" s="15">
        <f>[3]SCF!C42</f>
        <v>723754046.32000005</v>
      </c>
      <c r="C46" s="15">
        <v>211717259.76999998</v>
      </c>
      <c r="D46" s="15">
        <f t="shared" ref="D46:D61" si="6">+B46-C46</f>
        <v>512036786.55000007</v>
      </c>
      <c r="E46" s="16">
        <f t="shared" ref="E46" si="7">+D46/B46*100</f>
        <v>70.747346996331473</v>
      </c>
    </row>
    <row r="47" spans="1:5" ht="15" customHeight="1" x14ac:dyDescent="0.3">
      <c r="A47" s="17" t="s">
        <v>40</v>
      </c>
      <c r="B47" s="18">
        <f>[3]SCF!C43</f>
        <v>231044310</v>
      </c>
      <c r="C47" s="18">
        <v>89719896.060000002</v>
      </c>
      <c r="D47" s="18">
        <f t="shared" si="6"/>
        <v>141324413.94</v>
      </c>
      <c r="E47" s="19">
        <f t="shared" ref="E47:E61" si="8">IFERROR(+D47/B47*100,0)</f>
        <v>61.16766690337451</v>
      </c>
    </row>
    <row r="48" spans="1:5" ht="15" customHeight="1" x14ac:dyDescent="0.3">
      <c r="A48" s="17" t="s">
        <v>41</v>
      </c>
      <c r="B48" s="18">
        <f>[3]SCF!C44</f>
        <v>40168717.68</v>
      </c>
      <c r="C48" s="18">
        <v>9603229.6900000013</v>
      </c>
      <c r="D48" s="18">
        <f t="shared" si="6"/>
        <v>30565487.989999998</v>
      </c>
      <c r="E48" s="19">
        <f t="shared" si="8"/>
        <v>76.092765105166777</v>
      </c>
    </row>
    <row r="49" spans="1:5" ht="15" customHeight="1" x14ac:dyDescent="0.3">
      <c r="A49" s="17" t="s">
        <v>42</v>
      </c>
      <c r="B49" s="18">
        <f>[3]SCF!C45</f>
        <v>82874491</v>
      </c>
      <c r="C49" s="18">
        <v>26910732.440000001</v>
      </c>
      <c r="D49" s="18">
        <f t="shared" si="6"/>
        <v>55963758.560000002</v>
      </c>
      <c r="E49" s="19">
        <f t="shared" si="8"/>
        <v>67.528328542011806</v>
      </c>
    </row>
    <row r="50" spans="1:5" ht="15" customHeight="1" x14ac:dyDescent="0.3">
      <c r="A50" s="17" t="s">
        <v>43</v>
      </c>
      <c r="B50" s="18">
        <f>[3]SCF!C46</f>
        <v>20898876</v>
      </c>
      <c r="C50" s="18">
        <v>11629799.43</v>
      </c>
      <c r="D50" s="18">
        <f t="shared" si="6"/>
        <v>9269076.5700000003</v>
      </c>
      <c r="E50" s="19">
        <f t="shared" si="8"/>
        <v>44.352033908426463</v>
      </c>
    </row>
    <row r="51" spans="1:5" ht="15" customHeight="1" x14ac:dyDescent="0.3">
      <c r="A51" s="17" t="s">
        <v>44</v>
      </c>
      <c r="B51" s="18">
        <f>[3]SCF!C47</f>
        <v>10880217</v>
      </c>
      <c r="C51" s="18">
        <v>1396675.0099999998</v>
      </c>
      <c r="D51" s="18">
        <f t="shared" si="6"/>
        <v>9483541.9900000002</v>
      </c>
      <c r="E51" s="19">
        <f t="shared" si="8"/>
        <v>87.163169539725175</v>
      </c>
    </row>
    <row r="52" spans="1:5" x14ac:dyDescent="0.3">
      <c r="A52" s="17" t="s">
        <v>45</v>
      </c>
      <c r="B52" s="18">
        <f>[3]SCF!C48</f>
        <v>10325460</v>
      </c>
      <c r="C52" s="18">
        <v>4166762.28</v>
      </c>
      <c r="D52" s="18">
        <f t="shared" si="6"/>
        <v>6158697.7200000007</v>
      </c>
      <c r="E52" s="19">
        <f t="shared" si="8"/>
        <v>59.645746727022342</v>
      </c>
    </row>
    <row r="53" spans="1:5" ht="15" customHeight="1" x14ac:dyDescent="0.3">
      <c r="A53" s="17" t="s">
        <v>46</v>
      </c>
      <c r="B53" s="18">
        <f>[3]SCF!C49</f>
        <v>68950800</v>
      </c>
      <c r="C53" s="18">
        <v>10280433.310000001</v>
      </c>
      <c r="D53" s="18">
        <f t="shared" si="6"/>
        <v>58670366.689999998</v>
      </c>
      <c r="E53" s="19">
        <f t="shared" si="8"/>
        <v>85.090189947034688</v>
      </c>
    </row>
    <row r="54" spans="1:5" ht="15" customHeight="1" x14ac:dyDescent="0.3">
      <c r="A54" s="17" t="s">
        <v>47</v>
      </c>
      <c r="B54" s="18">
        <f>[3]SCF!C50</f>
        <v>9863400</v>
      </c>
      <c r="C54" s="18">
        <v>5490028.2400000002</v>
      </c>
      <c r="D54" s="18">
        <f t="shared" si="6"/>
        <v>4373371.76</v>
      </c>
      <c r="E54" s="19">
        <f t="shared" si="8"/>
        <v>44.339393718190479</v>
      </c>
    </row>
    <row r="55" spans="1:5" ht="15" customHeight="1" x14ac:dyDescent="0.3">
      <c r="A55" s="17" t="s">
        <v>48</v>
      </c>
      <c r="B55" s="18">
        <f>[3]SCF!C51</f>
        <v>3440000</v>
      </c>
      <c r="C55" s="18">
        <v>1426383</v>
      </c>
      <c r="D55" s="18">
        <f t="shared" si="6"/>
        <v>2013617</v>
      </c>
      <c r="E55" s="19">
        <f t="shared" si="8"/>
        <v>58.535377906976748</v>
      </c>
    </row>
    <row r="56" spans="1:5" ht="15" customHeight="1" x14ac:dyDescent="0.3">
      <c r="A56" s="17" t="s">
        <v>49</v>
      </c>
      <c r="B56" s="18">
        <f>[3]SCF!C52</f>
        <v>2907600</v>
      </c>
      <c r="C56" s="18">
        <v>873151.73</v>
      </c>
      <c r="D56" s="18">
        <f t="shared" si="6"/>
        <v>2034448.27</v>
      </c>
      <c r="E56" s="19">
        <f t="shared" si="8"/>
        <v>69.970018915944422</v>
      </c>
    </row>
    <row r="57" spans="1:5" ht="15" customHeight="1" x14ac:dyDescent="0.3">
      <c r="A57" s="17" t="s">
        <v>50</v>
      </c>
      <c r="B57" s="18">
        <f>[3]SCF!C53</f>
        <v>119931972.59999999</v>
      </c>
      <c r="C57" s="18">
        <v>33582135.190000005</v>
      </c>
      <c r="D57" s="18">
        <f t="shared" si="6"/>
        <v>86349837.409999996</v>
      </c>
      <c r="E57" s="19">
        <f t="shared" si="8"/>
        <v>71.999013722550913</v>
      </c>
    </row>
    <row r="58" spans="1:5" ht="15" customHeight="1" x14ac:dyDescent="0.3">
      <c r="A58" s="17" t="s">
        <v>51</v>
      </c>
      <c r="B58" s="18">
        <f>[3]SCF!C54</f>
        <v>14224830</v>
      </c>
      <c r="C58" s="18">
        <v>4348753.82</v>
      </c>
      <c r="D58" s="18">
        <f t="shared" si="6"/>
        <v>9876076.1799999997</v>
      </c>
      <c r="E58" s="19">
        <f t="shared" si="8"/>
        <v>69.428430287040328</v>
      </c>
    </row>
    <row r="59" spans="1:5" ht="15" customHeight="1" x14ac:dyDescent="0.3">
      <c r="A59" s="17" t="s">
        <v>52</v>
      </c>
      <c r="B59" s="18">
        <f>[3]SCF!C55</f>
        <v>67461237.579999998</v>
      </c>
      <c r="C59" s="18">
        <v>4566430.07</v>
      </c>
      <c r="D59" s="18">
        <f t="shared" si="6"/>
        <v>62894807.509999998</v>
      </c>
      <c r="E59" s="19">
        <f t="shared" si="8"/>
        <v>93.231031279874131</v>
      </c>
    </row>
    <row r="60" spans="1:5" ht="15" customHeight="1" x14ac:dyDescent="0.3">
      <c r="A60" s="17" t="s">
        <v>53</v>
      </c>
      <c r="B60" s="18">
        <f>[3]SCF!C56</f>
        <v>20989634.460000001</v>
      </c>
      <c r="C60" s="18">
        <v>4891985.72</v>
      </c>
      <c r="D60" s="18">
        <f t="shared" si="6"/>
        <v>16097648.740000002</v>
      </c>
      <c r="E60" s="19">
        <f t="shared" si="8"/>
        <v>76.693325796965794</v>
      </c>
    </row>
    <row r="61" spans="1:5" ht="15" customHeight="1" x14ac:dyDescent="0.3">
      <c r="A61" s="17" t="s">
        <v>54</v>
      </c>
      <c r="B61" s="18">
        <f>[3]SCF!C57</f>
        <v>19792500</v>
      </c>
      <c r="C61" s="18">
        <v>2830863.7800000003</v>
      </c>
      <c r="D61" s="18">
        <f t="shared" si="6"/>
        <v>16961636.219999999</v>
      </c>
      <c r="E61" s="19">
        <f t="shared" si="8"/>
        <v>85.697290488821523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48304556</v>
      </c>
      <c r="C63" s="18">
        <v>20846303.079999998</v>
      </c>
      <c r="D63" s="18">
        <f t="shared" ref="D63:D67" si="9">C63-B63</f>
        <v>-27458252.920000002</v>
      </c>
      <c r="E63" s="19">
        <f t="shared" ref="E63:E67" si="10">IFERROR(+D63/B63*100,0)</f>
        <v>-56.844022994435562</v>
      </c>
    </row>
    <row r="64" spans="1:5" x14ac:dyDescent="0.3">
      <c r="A64" s="24" t="s">
        <v>57</v>
      </c>
      <c r="B64" s="18">
        <f>[3]SCF!C61</f>
        <v>3146141577.79</v>
      </c>
      <c r="C64" s="18">
        <v>1285420887.5599999</v>
      </c>
      <c r="D64" s="18">
        <f t="shared" si="9"/>
        <v>-1860720690.23</v>
      </c>
      <c r="E64" s="19">
        <f t="shared" si="10"/>
        <v>-59.142942052120205</v>
      </c>
    </row>
    <row r="65" spans="1:5" ht="15" customHeight="1" x14ac:dyDescent="0.3">
      <c r="A65" s="24" t="s">
        <v>58</v>
      </c>
      <c r="B65" s="18">
        <f>[3]SCF!C62</f>
        <v>31482132</v>
      </c>
      <c r="C65" s="18">
        <v>9562283.8500000015</v>
      </c>
      <c r="D65" s="18">
        <f t="shared" si="9"/>
        <v>-21919848.149999999</v>
      </c>
      <c r="E65" s="19">
        <f t="shared" si="10"/>
        <v>-69.626314221667059</v>
      </c>
    </row>
    <row r="66" spans="1:5" ht="15" customHeight="1" x14ac:dyDescent="0.3">
      <c r="A66" s="24" t="s">
        <v>59</v>
      </c>
      <c r="B66" s="18">
        <f>[3]SCF!C63</f>
        <v>378453607.44</v>
      </c>
      <c r="C66" s="18">
        <v>159848881.53999999</v>
      </c>
      <c r="D66" s="18">
        <f t="shared" si="9"/>
        <v>-218604725.90000001</v>
      </c>
      <c r="E66" s="19">
        <f t="shared" si="10"/>
        <v>-57.762621785725109</v>
      </c>
    </row>
    <row r="67" spans="1:5" ht="15" customHeight="1" x14ac:dyDescent="0.3">
      <c r="A67" s="24" t="s">
        <v>60</v>
      </c>
      <c r="B67" s="18">
        <f>[3]SCF!C64</f>
        <v>84966992.959999993</v>
      </c>
      <c r="C67" s="18">
        <v>48746378.579999998</v>
      </c>
      <c r="D67" s="18">
        <f t="shared" si="9"/>
        <v>-36220614.379999995</v>
      </c>
      <c r="E67" s="19">
        <f t="shared" si="10"/>
        <v>-42.629041134892951</v>
      </c>
    </row>
    <row r="68" spans="1:5" ht="15" customHeight="1" x14ac:dyDescent="0.3">
      <c r="A68" s="30" t="s">
        <v>61</v>
      </c>
      <c r="B68" s="15">
        <f>+B63+B64+B65+B66+B67</f>
        <v>3689348866.1900001</v>
      </c>
      <c r="C68" s="31">
        <v>1524424734.6099997</v>
      </c>
      <c r="D68" s="31">
        <f t="shared" ref="D68" si="11">+C68-B68</f>
        <v>-2164924131.5800004</v>
      </c>
      <c r="E68" s="32">
        <f t="shared" ref="E68" si="12">+D68/B68*100</f>
        <v>-58.680385349833372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171349435.66999999</v>
      </c>
      <c r="C70" s="15">
        <v>54266222.669999994</v>
      </c>
      <c r="D70" s="15">
        <f t="shared" ref="D70:D82" si="13">+C70-B70</f>
        <v>-117083213</v>
      </c>
      <c r="E70" s="16">
        <f t="shared" ref="E70:E82" si="14">+D70/B70*100</f>
        <v>-68.330083809257061</v>
      </c>
    </row>
    <row r="71" spans="1:5" ht="15" customHeight="1" x14ac:dyDescent="0.3">
      <c r="A71" s="17" t="s">
        <v>14</v>
      </c>
      <c r="B71" s="18">
        <f>[3]SCF!C68</f>
        <v>103466377.98999999</v>
      </c>
      <c r="C71" s="18">
        <v>41895211.109999999</v>
      </c>
      <c r="D71" s="18">
        <f t="shared" si="13"/>
        <v>-61571166.879999995</v>
      </c>
      <c r="E71" s="19">
        <f t="shared" ref="E71:E81" si="15">IFERROR(+D71/B71*100,0)</f>
        <v>-59.508381443439376</v>
      </c>
    </row>
    <row r="72" spans="1:5" ht="15" customHeight="1" x14ac:dyDescent="0.3">
      <c r="A72" s="17" t="s">
        <v>15</v>
      </c>
      <c r="B72" s="18">
        <f>[3]SCF!C69</f>
        <v>1139202.45</v>
      </c>
      <c r="C72" s="18">
        <v>470913.94000000006</v>
      </c>
      <c r="D72" s="18">
        <f t="shared" si="13"/>
        <v>-668288.50999999989</v>
      </c>
      <c r="E72" s="19">
        <f t="shared" si="15"/>
        <v>-58.66283995439089</v>
      </c>
    </row>
    <row r="73" spans="1:5" ht="15" customHeight="1" x14ac:dyDescent="0.3">
      <c r="A73" s="17" t="s">
        <v>16</v>
      </c>
      <c r="B73" s="18">
        <f>[3]SCF!C70</f>
        <v>1675297.33</v>
      </c>
      <c r="C73" s="18">
        <v>30959.14</v>
      </c>
      <c r="D73" s="18">
        <f t="shared" si="13"/>
        <v>-1644338.1900000002</v>
      </c>
      <c r="E73" s="19">
        <f t="shared" si="15"/>
        <v>-98.152021169877955</v>
      </c>
    </row>
    <row r="74" spans="1:5" ht="15" customHeight="1" x14ac:dyDescent="0.3">
      <c r="A74" s="17" t="s">
        <v>64</v>
      </c>
      <c r="B74" s="18">
        <f>[3]SCF!C71</f>
        <v>36387463.359999999</v>
      </c>
      <c r="C74" s="18">
        <v>1060889.3999999999</v>
      </c>
      <c r="D74" s="18">
        <f t="shared" si="13"/>
        <v>-35326573.960000001</v>
      </c>
      <c r="E74" s="19">
        <f t="shared" si="15"/>
        <v>-97.084464532457034</v>
      </c>
    </row>
    <row r="75" spans="1:5" ht="15" customHeight="1" x14ac:dyDescent="0.3">
      <c r="A75" s="17" t="s">
        <v>18</v>
      </c>
      <c r="B75" s="18">
        <f>[3]SCF!C72</f>
        <v>28681094.539999999</v>
      </c>
      <c r="C75" s="18">
        <v>10808249.08</v>
      </c>
      <c r="D75" s="18">
        <f t="shared" si="13"/>
        <v>-17872845.460000001</v>
      </c>
      <c r="E75" s="19">
        <f t="shared" si="15"/>
        <v>-62.315771927998398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71527605.379999995</v>
      </c>
      <c r="C77" s="18">
        <v>4101396.5799999996</v>
      </c>
      <c r="D77" s="18">
        <f t="shared" ref="D77:D81" si="16">C77-B77</f>
        <v>-67426208.799999997</v>
      </c>
      <c r="E77" s="19">
        <f t="shared" si="15"/>
        <v>-94.265994844632672</v>
      </c>
    </row>
    <row r="78" spans="1:5" x14ac:dyDescent="0.3">
      <c r="A78" s="24" t="s">
        <v>66</v>
      </c>
      <c r="B78" s="18">
        <f>[3]SCF!C75</f>
        <v>755721068.59000003</v>
      </c>
      <c r="C78" s="18">
        <v>319301128.58000004</v>
      </c>
      <c r="D78" s="18">
        <f t="shared" si="16"/>
        <v>-436419940.00999999</v>
      </c>
      <c r="E78" s="19">
        <f t="shared" si="15"/>
        <v>-57.748812114535617</v>
      </c>
    </row>
    <row r="79" spans="1:5" ht="15" customHeight="1" x14ac:dyDescent="0.3">
      <c r="A79" s="24" t="s">
        <v>67</v>
      </c>
      <c r="B79" s="18">
        <f>[3]SCF!C76</f>
        <v>15473690.16</v>
      </c>
      <c r="C79" s="18">
        <v>15177166.41</v>
      </c>
      <c r="D79" s="18">
        <f t="shared" si="16"/>
        <v>-296523.75</v>
      </c>
      <c r="E79" s="19">
        <f t="shared" si="15"/>
        <v>-1.9163092121782539</v>
      </c>
    </row>
    <row r="80" spans="1:5" x14ac:dyDescent="0.3">
      <c r="A80" s="24" t="s">
        <v>68</v>
      </c>
      <c r="B80" s="18">
        <f>[3]SCF!C77</f>
        <v>5948329</v>
      </c>
      <c r="C80" s="18">
        <v>9349109.0199999996</v>
      </c>
      <c r="D80" s="18">
        <f t="shared" si="16"/>
        <v>3400780.0199999996</v>
      </c>
      <c r="E80" s="19">
        <f t="shared" si="15"/>
        <v>57.172022932827005</v>
      </c>
    </row>
    <row r="81" spans="1:5" x14ac:dyDescent="0.3">
      <c r="A81" s="24" t="s">
        <v>69</v>
      </c>
      <c r="B81" s="18">
        <f>[3]SCF!C78</f>
        <v>2370205.2599999998</v>
      </c>
      <c r="C81" s="18">
        <v>2398321.33</v>
      </c>
      <c r="D81" s="18">
        <f t="shared" si="16"/>
        <v>28116.070000000298</v>
      </c>
      <c r="E81" s="19">
        <f t="shared" si="15"/>
        <v>1.1862293310411565</v>
      </c>
    </row>
    <row r="82" spans="1:5" ht="15" customHeight="1" x14ac:dyDescent="0.3">
      <c r="A82" s="30" t="s">
        <v>70</v>
      </c>
      <c r="B82" s="15">
        <f>+B70+B77+B78+B79+B80+B81</f>
        <v>1022390334.0599999</v>
      </c>
      <c r="C82" s="31">
        <v>404593344.59000003</v>
      </c>
      <c r="D82" s="31">
        <f t="shared" si="13"/>
        <v>-617796989.46999991</v>
      </c>
      <c r="E82" s="32">
        <f t="shared" si="14"/>
        <v>-60.426724401498873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177733462.44</v>
      </c>
      <c r="C84" s="18">
        <v>62594847.719999999</v>
      </c>
      <c r="D84" s="18">
        <f t="shared" ref="D84:D88" si="17">+C84-B84</f>
        <v>-115138614.72</v>
      </c>
      <c r="E84" s="19">
        <f t="shared" ref="E84:E86" si="18">IFERROR(+D84/B84*100,0)</f>
        <v>-64.781619138753328</v>
      </c>
    </row>
    <row r="85" spans="1:5" ht="15" customHeight="1" x14ac:dyDescent="0.3">
      <c r="A85" s="24" t="s">
        <v>73</v>
      </c>
      <c r="B85" s="18">
        <f>[3]SCF!C82</f>
        <v>873510713.82000005</v>
      </c>
      <c r="C85" s="18">
        <v>110968996.47</v>
      </c>
      <c r="D85" s="18">
        <f t="shared" si="17"/>
        <v>-762541717.35000002</v>
      </c>
      <c r="E85" s="19">
        <f t="shared" si="18"/>
        <v>-87.296206593195052</v>
      </c>
    </row>
    <row r="86" spans="1:5" ht="15" customHeight="1" x14ac:dyDescent="0.3">
      <c r="A86" s="24" t="s">
        <v>74</v>
      </c>
      <c r="B86" s="18">
        <f>[3]SCF!C83</f>
        <v>428571957.39999998</v>
      </c>
      <c r="C86" s="18">
        <v>37331128.079999998</v>
      </c>
      <c r="D86" s="18">
        <f t="shared" si="17"/>
        <v>-391240829.31999999</v>
      </c>
      <c r="E86" s="19">
        <f t="shared" si="18"/>
        <v>-91.289414196282181</v>
      </c>
    </row>
    <row r="87" spans="1:5" ht="15" customHeight="1" x14ac:dyDescent="0.3">
      <c r="A87" s="30" t="s">
        <v>75</v>
      </c>
      <c r="B87" s="33">
        <f>+B84+B85+B86</f>
        <v>1479816133.6599998</v>
      </c>
      <c r="C87" s="31">
        <v>210894972.26999998</v>
      </c>
      <c r="D87" s="31">
        <f t="shared" si="17"/>
        <v>-1268921161.3899999</v>
      </c>
      <c r="E87" s="32">
        <f>+D87/B87*100</f>
        <v>-85.748569199039764</v>
      </c>
    </row>
    <row r="88" spans="1:5" ht="18" customHeight="1" x14ac:dyDescent="0.3">
      <c r="A88" s="25" t="s">
        <v>76</v>
      </c>
      <c r="B88" s="27">
        <f>+B45+B46+B68+B82+B87</f>
        <v>12220222456.869999</v>
      </c>
      <c r="C88" s="27">
        <v>5062171379.460001</v>
      </c>
      <c r="D88" s="27">
        <f t="shared" si="17"/>
        <v>-7158051077.4099979</v>
      </c>
      <c r="E88" s="28">
        <f>+D88/B88*100</f>
        <v>-58.575456401662017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369538647.72000003</v>
      </c>
      <c r="C91" s="18">
        <v>60338655.780000001</v>
      </c>
      <c r="D91" s="18">
        <f t="shared" ref="D91:D98" si="19">+C91-B91</f>
        <v>-309199991.94000006</v>
      </c>
      <c r="E91" s="19">
        <f>IFERROR(+D91/B91*100,0)</f>
        <v>-83.671895713132912</v>
      </c>
    </row>
    <row r="92" spans="1:5" ht="15" customHeight="1" x14ac:dyDescent="0.3">
      <c r="A92" s="24" t="s">
        <v>79</v>
      </c>
      <c r="B92" s="18">
        <f>[3]SCF!C89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46216299.5</v>
      </c>
      <c r="C93" s="18">
        <v>23607767.859999999</v>
      </c>
      <c r="D93" s="18">
        <f t="shared" si="19"/>
        <v>-22608531.640000001</v>
      </c>
      <c r="E93" s="19">
        <f t="shared" si="20"/>
        <v>-48.918956914756883</v>
      </c>
    </row>
    <row r="94" spans="1:5" ht="15" customHeight="1" x14ac:dyDescent="0.3">
      <c r="A94" s="24" t="s">
        <v>81</v>
      </c>
      <c r="B94" s="18">
        <f>[3]SCF!C91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22009549.960000001</v>
      </c>
      <c r="C97" s="18">
        <v>178657735.19999996</v>
      </c>
      <c r="D97" s="18">
        <f t="shared" si="19"/>
        <v>156648185.23999995</v>
      </c>
      <c r="E97" s="19">
        <f t="shared" si="20"/>
        <v>711.72825216640615</v>
      </c>
    </row>
    <row r="98" spans="1:5" ht="15" customHeight="1" x14ac:dyDescent="0.3">
      <c r="A98" s="30" t="s">
        <v>85</v>
      </c>
      <c r="B98" s="33">
        <f>SUM(B91:B97)</f>
        <v>437764497.18000001</v>
      </c>
      <c r="C98" s="31">
        <v>262604158.83999997</v>
      </c>
      <c r="D98" s="31">
        <f t="shared" si="19"/>
        <v>-175160338.34000003</v>
      </c>
      <c r="E98" s="32">
        <f t="shared" ref="E98" si="21">+D98/B98*100</f>
        <v>-40.012458632061616</v>
      </c>
    </row>
    <row r="99" spans="1:5" ht="15" customHeight="1" x14ac:dyDescent="0.3">
      <c r="A99" s="34" t="s">
        <v>86</v>
      </c>
      <c r="B99" s="35">
        <f>+B42-B88-B98</f>
        <v>334500686.77000076</v>
      </c>
      <c r="C99" s="36">
        <v>-331167476.96000081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27477155.789999999</v>
      </c>
      <c r="C100" s="18">
        <v>709957975.89999998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361977842.56000078</v>
      </c>
      <c r="C101" s="36">
        <v>378790498.93999916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DASURECO</vt:lpstr>
      <vt:lpstr>DORECO</vt:lpstr>
      <vt:lpstr>NORDECO</vt:lpstr>
      <vt:lpstr>DASURECO!Print_Titles</vt:lpstr>
      <vt:lpstr>DORECO!Print_Titles</vt:lpstr>
      <vt:lpstr>NORDECO!Print_Titles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2024-03-07T08:14:23Z</dcterms:created>
  <dcterms:modified xsi:type="dcterms:W3CDTF">2024-03-07T08:16:39Z</dcterms:modified>
</cp:coreProperties>
</file>